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pivotTables/pivotTable4.xml" ContentType="application/vnd.openxmlformats-officedocument.spreadsheetml.pivotTab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pivotTables/pivotTable5.xml" ContentType="application/vnd.openxmlformats-officedocument.spreadsheetml.pivotTab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pivotTables/pivotTable6.xml" ContentType="application/vnd.openxmlformats-officedocument.spreadsheetml.pivotTab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pivotTables/pivotTable7.xml" ContentType="application/vnd.openxmlformats-officedocument.spreadsheetml.pivotTable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pivotTables/pivotTable8.xml" ContentType="application/vnd.openxmlformats-officedocument.spreadsheetml.pivotTable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pivotTables/pivotTable9.xml" ContentType="application/vnd.openxmlformats-officedocument.spreadsheetml.pivotTable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pivotTables/pivotTable10.xml" ContentType="application/vnd.openxmlformats-officedocument.spreadsheetml.pivotTable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pivotTables/pivotTable11.xml" ContentType="application/vnd.openxmlformats-officedocument.spreadsheetml.pivotTable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pivotTables/pivotTable12.xml" ContentType="application/vnd.openxmlformats-officedocument.spreadsheetml.pivotTable+xml"/>
  <Override PartName="/xl/drawings/drawing11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pivotTables/pivotTable13.xml" ContentType="application/vnd.openxmlformats-officedocument.spreadsheetml.pivotTable+xml"/>
  <Override PartName="/xl/drawings/drawing12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pivotTables/pivotTable14.xml" ContentType="application/vnd.openxmlformats-officedocument.spreadsheetml.pivotTable+xml"/>
  <Override PartName="/xl/drawings/drawing13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140" windowHeight="6924" tabRatio="994" firstSheet="2" activeTab="15"/>
  </bookViews>
  <sheets>
    <sheet name="Summary Tab" sheetId="17" r:id="rId1"/>
    <sheet name="Aboriginal" sheetId="6" r:id="rId2"/>
    <sheet name="Age Group" sheetId="7" r:id="rId3"/>
    <sheet name="Disability" sheetId="8" r:id="rId4"/>
    <sheet name="Education" sheetId="9" r:id="rId5"/>
    <sheet name="Sector" sheetId="10" r:id="rId6"/>
    <sheet name="Union" sheetId="11" r:id="rId7"/>
    <sheet name="Marital Status" sheetId="12" r:id="rId8"/>
    <sheet name="Immigrant" sheetId="13" r:id="rId9"/>
    <sheet name="Recent Immigrant" sheetId="14" r:id="rId10"/>
    <sheet name="Visible Minority" sheetId="15" r:id="rId11"/>
    <sheet name="Industry" sheetId="4" r:id="rId12"/>
    <sheet name="Occupation" sheetId="5" r:id="rId13"/>
    <sheet name="Labels" sheetId="3" r:id="rId14"/>
    <sheet name="Source Tab" sheetId="2" r:id="rId15"/>
    <sheet name="SLID Earnings FTFY" sheetId="18" r:id="rId16"/>
  </sheets>
  <definedNames>
    <definedName name="_xlnm._FilterDatabase" localSheetId="13" hidden="1">Labels!$AI$1:$AI$785</definedName>
    <definedName name="ExternalData_1" localSheetId="15" hidden="1">'SLID Earnings FTFY'!$A$1:$AL$206</definedName>
    <definedName name="_xlnm.Extract" localSheetId="13">Labels!$AJ$1</definedName>
  </definedNames>
  <calcPr calcId="145621"/>
  <pivotCaches>
    <pivotCache cacheId="0" r:id="rId17"/>
  </pivotCaches>
</workbook>
</file>

<file path=xl/calcChain.xml><?xml version="1.0" encoding="utf-8"?>
<calcChain xmlns="http://schemas.openxmlformats.org/spreadsheetml/2006/main">
  <c r="A8" i="17" l="1"/>
  <c r="D78" i="17" l="1"/>
  <c r="E78" i="17"/>
  <c r="D79" i="17"/>
  <c r="C79" i="17" s="1"/>
  <c r="E79" i="17"/>
  <c r="A76" i="17"/>
  <c r="A77" i="17"/>
  <c r="A78" i="17"/>
  <c r="A79" i="17"/>
  <c r="A4" i="6"/>
  <c r="A7" i="6" s="1"/>
  <c r="A4" i="7"/>
  <c r="A7" i="7" s="1"/>
  <c r="A4" i="8"/>
  <c r="A7" i="8" s="1"/>
  <c r="A4" i="9"/>
  <c r="A7" i="9" s="1"/>
  <c r="A4" i="10"/>
  <c r="A7" i="10" s="1"/>
  <c r="A4" i="11"/>
  <c r="A7" i="11" s="1"/>
  <c r="A4" i="12"/>
  <c r="A7" i="12" s="1"/>
  <c r="A4" i="13"/>
  <c r="A7" i="13" s="1"/>
  <c r="A4" i="14"/>
  <c r="A7" i="14" s="1"/>
  <c r="A4" i="15"/>
  <c r="A7" i="15" s="1"/>
  <c r="A4" i="4"/>
  <c r="A7" i="4" s="1"/>
  <c r="A4" i="5"/>
  <c r="A7" i="5" s="1"/>
  <c r="C78" i="17" l="1"/>
  <c r="G78" i="17" s="1"/>
  <c r="E83" i="17"/>
  <c r="E82" i="17"/>
  <c r="E81" i="17"/>
  <c r="E80" i="17"/>
  <c r="E77" i="17"/>
  <c r="E76" i="17"/>
  <c r="E75" i="17"/>
  <c r="E74" i="17"/>
  <c r="E73" i="17"/>
  <c r="E72" i="17"/>
  <c r="E71" i="17"/>
  <c r="E70" i="17"/>
  <c r="E69" i="17"/>
  <c r="E68" i="17"/>
  <c r="E67" i="17"/>
  <c r="E66" i="17"/>
  <c r="E65" i="17"/>
  <c r="E64" i="17"/>
  <c r="E63" i="17"/>
  <c r="E62" i="17"/>
  <c r="E61" i="17"/>
  <c r="E60" i="17"/>
  <c r="E59" i="17"/>
  <c r="E58" i="17"/>
  <c r="E57" i="17"/>
  <c r="E56" i="17"/>
  <c r="E55" i="17"/>
  <c r="E54" i="17"/>
  <c r="E53" i="17"/>
  <c r="E52" i="17"/>
  <c r="E51" i="17"/>
  <c r="E50" i="17"/>
  <c r="E49" i="17"/>
  <c r="E48" i="17"/>
  <c r="E47" i="17"/>
  <c r="E46" i="17"/>
  <c r="E45" i="17"/>
  <c r="E44" i="17"/>
  <c r="E43" i="17"/>
  <c r="E42" i="17"/>
  <c r="E41" i="17"/>
  <c r="E40" i="17"/>
  <c r="E39" i="17"/>
  <c r="E38" i="17"/>
  <c r="E37" i="17"/>
  <c r="E36" i="17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80" i="17"/>
  <c r="A81" i="17"/>
  <c r="A82" i="17"/>
  <c r="A83" i="17"/>
  <c r="A11" i="17"/>
  <c r="D33" i="17"/>
  <c r="C33" i="17" s="1"/>
  <c r="G33" i="17" s="1"/>
  <c r="J33" i="17"/>
  <c r="K33" i="17" s="1"/>
  <c r="L33" i="17" s="1"/>
  <c r="M33" i="17" s="1"/>
  <c r="B33" i="17" s="1"/>
  <c r="D34" i="17"/>
  <c r="J34" i="17"/>
  <c r="K34" i="17" s="1"/>
  <c r="L34" i="17" s="1"/>
  <c r="M34" i="17" s="1"/>
  <c r="B34" i="17" s="1"/>
  <c r="D35" i="17"/>
  <c r="C35" i="17" s="1"/>
  <c r="G35" i="17" s="1"/>
  <c r="J35" i="17"/>
  <c r="K35" i="17" s="1"/>
  <c r="L35" i="17" s="1"/>
  <c r="M35" i="17" s="1"/>
  <c r="B35" i="17" s="1"/>
  <c r="D36" i="17"/>
  <c r="C36" i="17" s="1"/>
  <c r="G36" i="17" s="1"/>
  <c r="J36" i="17"/>
  <c r="K36" i="17" s="1"/>
  <c r="L36" i="17" s="1"/>
  <c r="M36" i="17" s="1"/>
  <c r="B36" i="17" s="1"/>
  <c r="D37" i="17"/>
  <c r="C37" i="17" s="1"/>
  <c r="G37" i="17" s="1"/>
  <c r="J37" i="17"/>
  <c r="K37" i="17" s="1"/>
  <c r="L37" i="17" s="1"/>
  <c r="M37" i="17" s="1"/>
  <c r="B37" i="17" s="1"/>
  <c r="D38" i="17"/>
  <c r="J38" i="17"/>
  <c r="K38" i="17" s="1"/>
  <c r="L38" i="17" s="1"/>
  <c r="M38" i="17" s="1"/>
  <c r="B38" i="17" s="1"/>
  <c r="D39" i="17"/>
  <c r="C39" i="17" s="1"/>
  <c r="G39" i="17" s="1"/>
  <c r="J39" i="17"/>
  <c r="K39" i="17" s="1"/>
  <c r="L39" i="17" s="1"/>
  <c r="M39" i="17" s="1"/>
  <c r="B39" i="17" s="1"/>
  <c r="D40" i="17"/>
  <c r="C40" i="17" s="1"/>
  <c r="G40" i="17" s="1"/>
  <c r="J40" i="17"/>
  <c r="K40" i="17" s="1"/>
  <c r="L40" i="17" s="1"/>
  <c r="M40" i="17" s="1"/>
  <c r="B40" i="17" s="1"/>
  <c r="D41" i="17"/>
  <c r="C41" i="17" s="1"/>
  <c r="G41" i="17" s="1"/>
  <c r="J41" i="17"/>
  <c r="K41" i="17" s="1"/>
  <c r="L41" i="17" s="1"/>
  <c r="M41" i="17" s="1"/>
  <c r="B41" i="17" s="1"/>
  <c r="D42" i="17"/>
  <c r="J42" i="17"/>
  <c r="K42" i="17" s="1"/>
  <c r="L42" i="17" s="1"/>
  <c r="M42" i="17" s="1"/>
  <c r="B42" i="17" s="1"/>
  <c r="D43" i="17"/>
  <c r="C43" i="17" s="1"/>
  <c r="G43" i="17" s="1"/>
  <c r="J43" i="17"/>
  <c r="K43" i="17" s="1"/>
  <c r="L43" i="17" s="1"/>
  <c r="M43" i="17" s="1"/>
  <c r="B43" i="17" s="1"/>
  <c r="D44" i="17"/>
  <c r="C44" i="17" s="1"/>
  <c r="G44" i="17" s="1"/>
  <c r="J44" i="17"/>
  <c r="K44" i="17" s="1"/>
  <c r="L44" i="17" s="1"/>
  <c r="M44" i="17" s="1"/>
  <c r="B44" i="17" s="1"/>
  <c r="D45" i="17"/>
  <c r="C45" i="17" s="1"/>
  <c r="G45" i="17" s="1"/>
  <c r="J45" i="17"/>
  <c r="K45" i="17" s="1"/>
  <c r="L45" i="17" s="1"/>
  <c r="M45" i="17" s="1"/>
  <c r="B45" i="17" s="1"/>
  <c r="D46" i="17"/>
  <c r="J46" i="17"/>
  <c r="K46" i="17" s="1"/>
  <c r="L46" i="17" s="1"/>
  <c r="M46" i="17" s="1"/>
  <c r="B46" i="17" s="1"/>
  <c r="D47" i="17"/>
  <c r="C47" i="17" s="1"/>
  <c r="G47" i="17" s="1"/>
  <c r="J47" i="17"/>
  <c r="K47" i="17" s="1"/>
  <c r="L47" i="17" s="1"/>
  <c r="M47" i="17" s="1"/>
  <c r="B47" i="17" s="1"/>
  <c r="D48" i="17"/>
  <c r="C48" i="17" s="1"/>
  <c r="G48" i="17" s="1"/>
  <c r="J48" i="17"/>
  <c r="K48" i="17" s="1"/>
  <c r="L48" i="17" s="1"/>
  <c r="M48" i="17" s="1"/>
  <c r="B48" i="17" s="1"/>
  <c r="D49" i="17"/>
  <c r="C49" i="17" s="1"/>
  <c r="J49" i="17"/>
  <c r="K49" i="17" s="1"/>
  <c r="L49" i="17" s="1"/>
  <c r="M49" i="17" s="1"/>
  <c r="B49" i="17" s="1"/>
  <c r="D50" i="17"/>
  <c r="J50" i="17"/>
  <c r="K50" i="17" s="1"/>
  <c r="L50" i="17" s="1"/>
  <c r="M50" i="17" s="1"/>
  <c r="B50" i="17" s="1"/>
  <c r="D51" i="17"/>
  <c r="C51" i="17" s="1"/>
  <c r="J51" i="17"/>
  <c r="K51" i="17" s="1"/>
  <c r="L51" i="17" s="1"/>
  <c r="M51" i="17" s="1"/>
  <c r="B51" i="17" s="1"/>
  <c r="D52" i="17"/>
  <c r="C52" i="17" s="1"/>
  <c r="J52" i="17"/>
  <c r="K52" i="17" s="1"/>
  <c r="L52" i="17" s="1"/>
  <c r="M52" i="17" s="1"/>
  <c r="B52" i="17" s="1"/>
  <c r="D53" i="17"/>
  <c r="C53" i="17" s="1"/>
  <c r="G53" i="17" s="1"/>
  <c r="J53" i="17"/>
  <c r="K53" i="17" s="1"/>
  <c r="L53" i="17" s="1"/>
  <c r="M53" i="17" s="1"/>
  <c r="B53" i="17" s="1"/>
  <c r="D54" i="17"/>
  <c r="J54" i="17"/>
  <c r="K54" i="17" s="1"/>
  <c r="L54" i="17" s="1"/>
  <c r="M54" i="17" s="1"/>
  <c r="B54" i="17" s="1"/>
  <c r="D55" i="17"/>
  <c r="C55" i="17" s="1"/>
  <c r="G55" i="17" s="1"/>
  <c r="J55" i="17"/>
  <c r="K55" i="17" s="1"/>
  <c r="L55" i="17" s="1"/>
  <c r="M55" i="17" s="1"/>
  <c r="B55" i="17" s="1"/>
  <c r="D56" i="17"/>
  <c r="C56" i="17" s="1"/>
  <c r="G56" i="17" s="1"/>
  <c r="J56" i="17"/>
  <c r="K56" i="17" s="1"/>
  <c r="L56" i="17" s="1"/>
  <c r="M56" i="17" s="1"/>
  <c r="B56" i="17" s="1"/>
  <c r="D57" i="17"/>
  <c r="C57" i="17" s="1"/>
  <c r="G57" i="17" s="1"/>
  <c r="J57" i="17"/>
  <c r="K57" i="17" s="1"/>
  <c r="L57" i="17" s="1"/>
  <c r="M57" i="17" s="1"/>
  <c r="B57" i="17" s="1"/>
  <c r="D58" i="17"/>
  <c r="J58" i="17"/>
  <c r="K58" i="17" s="1"/>
  <c r="L58" i="17" s="1"/>
  <c r="M58" i="17" s="1"/>
  <c r="B58" i="17" s="1"/>
  <c r="D59" i="17"/>
  <c r="C59" i="17" s="1"/>
  <c r="G59" i="17" s="1"/>
  <c r="J59" i="17"/>
  <c r="K59" i="17" s="1"/>
  <c r="L59" i="17" s="1"/>
  <c r="M59" i="17" s="1"/>
  <c r="B59" i="17" s="1"/>
  <c r="D60" i="17"/>
  <c r="C60" i="17" s="1"/>
  <c r="G60" i="17" s="1"/>
  <c r="J60" i="17"/>
  <c r="K60" i="17" s="1"/>
  <c r="L60" i="17" s="1"/>
  <c r="M60" i="17" s="1"/>
  <c r="B60" i="17" s="1"/>
  <c r="D61" i="17"/>
  <c r="C61" i="17" s="1"/>
  <c r="G61" i="17" s="1"/>
  <c r="J61" i="17"/>
  <c r="K61" i="17" s="1"/>
  <c r="L61" i="17" s="1"/>
  <c r="M61" i="17" s="1"/>
  <c r="B61" i="17" s="1"/>
  <c r="D62" i="17"/>
  <c r="J62" i="17"/>
  <c r="K62" i="17" s="1"/>
  <c r="L62" i="17" s="1"/>
  <c r="M62" i="17" s="1"/>
  <c r="B62" i="17" s="1"/>
  <c r="D63" i="17"/>
  <c r="C63" i="17" s="1"/>
  <c r="G63" i="17" s="1"/>
  <c r="J63" i="17"/>
  <c r="K63" i="17" s="1"/>
  <c r="L63" i="17" s="1"/>
  <c r="M63" i="17" s="1"/>
  <c r="B63" i="17" s="1"/>
  <c r="D64" i="17"/>
  <c r="C64" i="17" s="1"/>
  <c r="G64" i="17" s="1"/>
  <c r="J64" i="17"/>
  <c r="K64" i="17" s="1"/>
  <c r="L64" i="17" s="1"/>
  <c r="M64" i="17" s="1"/>
  <c r="B64" i="17" s="1"/>
  <c r="D65" i="17"/>
  <c r="C65" i="17" s="1"/>
  <c r="G65" i="17" s="1"/>
  <c r="J65" i="17"/>
  <c r="K65" i="17" s="1"/>
  <c r="L65" i="17" s="1"/>
  <c r="M65" i="17" s="1"/>
  <c r="B65" i="17" s="1"/>
  <c r="D66" i="17"/>
  <c r="J66" i="17"/>
  <c r="K66" i="17" s="1"/>
  <c r="L66" i="17" s="1"/>
  <c r="M66" i="17" s="1"/>
  <c r="B66" i="17" s="1"/>
  <c r="D67" i="17"/>
  <c r="C67" i="17" s="1"/>
  <c r="G67" i="17" s="1"/>
  <c r="J67" i="17"/>
  <c r="K67" i="17" s="1"/>
  <c r="L67" i="17" s="1"/>
  <c r="M67" i="17" s="1"/>
  <c r="B67" i="17" s="1"/>
  <c r="D68" i="17"/>
  <c r="C68" i="17" s="1"/>
  <c r="G68" i="17" s="1"/>
  <c r="J68" i="17"/>
  <c r="K68" i="17" s="1"/>
  <c r="L68" i="17" s="1"/>
  <c r="M68" i="17" s="1"/>
  <c r="B68" i="17" s="1"/>
  <c r="D69" i="17"/>
  <c r="C69" i="17" s="1"/>
  <c r="G69" i="17" s="1"/>
  <c r="J69" i="17"/>
  <c r="K69" i="17" s="1"/>
  <c r="L69" i="17" s="1"/>
  <c r="M69" i="17" s="1"/>
  <c r="B69" i="17" s="1"/>
  <c r="D70" i="17"/>
  <c r="J70" i="17"/>
  <c r="K70" i="17" s="1"/>
  <c r="L70" i="17" s="1"/>
  <c r="M70" i="17" s="1"/>
  <c r="B70" i="17" s="1"/>
  <c r="D71" i="17"/>
  <c r="C71" i="17" s="1"/>
  <c r="G71" i="17" s="1"/>
  <c r="J71" i="17"/>
  <c r="K71" i="17" s="1"/>
  <c r="L71" i="17" s="1"/>
  <c r="D72" i="17"/>
  <c r="C72" i="17" s="1"/>
  <c r="G72" i="17" s="1"/>
  <c r="J72" i="17"/>
  <c r="K72" i="17" s="1"/>
  <c r="L72" i="17" s="1"/>
  <c r="D73" i="17"/>
  <c r="C73" i="17" s="1"/>
  <c r="G73" i="17" s="1"/>
  <c r="J73" i="17"/>
  <c r="K73" i="17" s="1"/>
  <c r="L73" i="17" s="1"/>
  <c r="D74" i="17"/>
  <c r="J74" i="17"/>
  <c r="K74" i="17" s="1"/>
  <c r="L74" i="17" s="1"/>
  <c r="M74" i="17" s="1"/>
  <c r="B74" i="17" s="1"/>
  <c r="D75" i="17"/>
  <c r="C75" i="17" s="1"/>
  <c r="G75" i="17" s="1"/>
  <c r="J75" i="17"/>
  <c r="K75" i="17" s="1"/>
  <c r="L75" i="17" s="1"/>
  <c r="M75" i="17" s="1"/>
  <c r="B75" i="17" s="1"/>
  <c r="D76" i="17"/>
  <c r="C76" i="17" s="1"/>
  <c r="G76" i="17" s="1"/>
  <c r="J76" i="17"/>
  <c r="K76" i="17" s="1"/>
  <c r="L76" i="17" s="1"/>
  <c r="M76" i="17" s="1"/>
  <c r="B76" i="17" s="1"/>
  <c r="D77" i="17"/>
  <c r="C77" i="17" s="1"/>
  <c r="G77" i="17" s="1"/>
  <c r="J77" i="17"/>
  <c r="K77" i="17" s="1"/>
  <c r="L77" i="17" s="1"/>
  <c r="M77" i="17" s="1"/>
  <c r="B77" i="17" s="1"/>
  <c r="J78" i="17"/>
  <c r="K78" i="17" s="1"/>
  <c r="L78" i="17" s="1"/>
  <c r="M78" i="17" s="1"/>
  <c r="B78" i="17" s="1"/>
  <c r="J79" i="17"/>
  <c r="K79" i="17" s="1"/>
  <c r="L79" i="17" s="1"/>
  <c r="M79" i="17" s="1"/>
  <c r="B79" i="17" s="1"/>
  <c r="D80" i="17"/>
  <c r="C80" i="17" s="1"/>
  <c r="G80" i="17" s="1"/>
  <c r="J80" i="17"/>
  <c r="K80" i="17" s="1"/>
  <c r="L80" i="17" s="1"/>
  <c r="M80" i="17" s="1"/>
  <c r="B80" i="17" s="1"/>
  <c r="D81" i="17"/>
  <c r="C81" i="17" s="1"/>
  <c r="J81" i="17"/>
  <c r="K81" i="17" s="1"/>
  <c r="L81" i="17" s="1"/>
  <c r="B81" i="17" s="1"/>
  <c r="D82" i="17"/>
  <c r="C82" i="17" s="1"/>
  <c r="J82" i="17"/>
  <c r="K82" i="17" s="1"/>
  <c r="L82" i="17" s="1"/>
  <c r="D83" i="17"/>
  <c r="C83" i="17" s="1"/>
  <c r="J83" i="17"/>
  <c r="K83" i="17" s="1"/>
  <c r="L83" i="17" s="1"/>
  <c r="B83" i="17" s="1"/>
  <c r="J12" i="17"/>
  <c r="K12" i="17" s="1"/>
  <c r="L12" i="17" s="1"/>
  <c r="M12" i="17" s="1"/>
  <c r="B12" i="17" s="1"/>
  <c r="J13" i="17"/>
  <c r="K13" i="17" s="1"/>
  <c r="L13" i="17" s="1"/>
  <c r="M13" i="17" s="1"/>
  <c r="B13" i="17" s="1"/>
  <c r="J14" i="17"/>
  <c r="K14" i="17" s="1"/>
  <c r="L14" i="17" s="1"/>
  <c r="M14" i="17" s="1"/>
  <c r="B14" i="17" s="1"/>
  <c r="J15" i="17"/>
  <c r="K15" i="17" s="1"/>
  <c r="J16" i="17"/>
  <c r="K16" i="17" s="1"/>
  <c r="J17" i="17"/>
  <c r="K17" i="17" s="1"/>
  <c r="L17" i="17" s="1"/>
  <c r="M17" i="17" s="1"/>
  <c r="B17" i="17" s="1"/>
  <c r="J18" i="17"/>
  <c r="K18" i="17" s="1"/>
  <c r="L18" i="17" s="1"/>
  <c r="M18" i="17" s="1"/>
  <c r="B18" i="17" s="1"/>
  <c r="J19" i="17"/>
  <c r="J20" i="17"/>
  <c r="K20" i="17" s="1"/>
  <c r="L20" i="17" s="1"/>
  <c r="M20" i="17" s="1"/>
  <c r="B20" i="17" s="1"/>
  <c r="J21" i="17"/>
  <c r="K21" i="17" s="1"/>
  <c r="L21" i="17" s="1"/>
  <c r="M21" i="17" s="1"/>
  <c r="B21" i="17" s="1"/>
  <c r="J22" i="17"/>
  <c r="K22" i="17" s="1"/>
  <c r="L22" i="17" s="1"/>
  <c r="M22" i="17" s="1"/>
  <c r="B22" i="17" s="1"/>
  <c r="J23" i="17"/>
  <c r="K23" i="17" s="1"/>
  <c r="J24" i="17"/>
  <c r="K24" i="17" s="1"/>
  <c r="J25" i="17"/>
  <c r="K25" i="17" s="1"/>
  <c r="L25" i="17" s="1"/>
  <c r="M25" i="17" s="1"/>
  <c r="B25" i="17" s="1"/>
  <c r="J26" i="17"/>
  <c r="K26" i="17" s="1"/>
  <c r="L26" i="17" s="1"/>
  <c r="M26" i="17" s="1"/>
  <c r="B26" i="17" s="1"/>
  <c r="J27" i="17"/>
  <c r="K27" i="17" s="1"/>
  <c r="J28" i="17"/>
  <c r="K28" i="17" s="1"/>
  <c r="L28" i="17" s="1"/>
  <c r="M28" i="17" s="1"/>
  <c r="B28" i="17" s="1"/>
  <c r="J29" i="17"/>
  <c r="K29" i="17" s="1"/>
  <c r="L29" i="17" s="1"/>
  <c r="M29" i="17" s="1"/>
  <c r="B29" i="17" s="1"/>
  <c r="J30" i="17"/>
  <c r="K30" i="17" s="1"/>
  <c r="L30" i="17" s="1"/>
  <c r="M30" i="17" s="1"/>
  <c r="B30" i="17" s="1"/>
  <c r="J31" i="17"/>
  <c r="K31" i="17" s="1"/>
  <c r="J32" i="17"/>
  <c r="K32" i="17" s="1"/>
  <c r="J11" i="17"/>
  <c r="K11" i="17" s="1"/>
  <c r="L11" i="17" s="1"/>
  <c r="M11" i="17" s="1"/>
  <c r="B11" i="17" s="1"/>
  <c r="D32" i="17"/>
  <c r="C32" i="17" s="1"/>
  <c r="G32" i="17" s="1"/>
  <c r="D31" i="17"/>
  <c r="C31" i="17" s="1"/>
  <c r="G31" i="17" s="1"/>
  <c r="D30" i="17"/>
  <c r="C30" i="17" s="1"/>
  <c r="G30" i="17" s="1"/>
  <c r="D29" i="17"/>
  <c r="C29" i="17" s="1"/>
  <c r="G29" i="17" s="1"/>
  <c r="D28" i="17"/>
  <c r="C28" i="17" s="1"/>
  <c r="G28" i="17" s="1"/>
  <c r="D27" i="17"/>
  <c r="C27" i="17" s="1"/>
  <c r="G27" i="17" s="1"/>
  <c r="D26" i="17"/>
  <c r="C26" i="17" s="1"/>
  <c r="G26" i="17" s="1"/>
  <c r="D25" i="17"/>
  <c r="C25" i="17" s="1"/>
  <c r="G25" i="17" s="1"/>
  <c r="D24" i="17"/>
  <c r="C24" i="17" s="1"/>
  <c r="G24" i="17" s="1"/>
  <c r="D23" i="17"/>
  <c r="C23" i="17" s="1"/>
  <c r="G23" i="17" s="1"/>
  <c r="D22" i="17"/>
  <c r="C22" i="17" s="1"/>
  <c r="G22" i="17" s="1"/>
  <c r="D21" i="17"/>
  <c r="C21" i="17" s="1"/>
  <c r="G21" i="17" s="1"/>
  <c r="D20" i="17"/>
  <c r="C20" i="17" s="1"/>
  <c r="G20" i="17" s="1"/>
  <c r="K19" i="17"/>
  <c r="L19" i="17" s="1"/>
  <c r="M19" i="17" s="1"/>
  <c r="B19" i="17" s="1"/>
  <c r="D19" i="17"/>
  <c r="C19" i="17" s="1"/>
  <c r="G19" i="17" s="1"/>
  <c r="D18" i="17"/>
  <c r="C18" i="17" s="1"/>
  <c r="G18" i="17" s="1"/>
  <c r="D17" i="17"/>
  <c r="C17" i="17" s="1"/>
  <c r="G17" i="17" s="1"/>
  <c r="D16" i="17"/>
  <c r="C16" i="17" s="1"/>
  <c r="G16" i="17" s="1"/>
  <c r="D15" i="17"/>
  <c r="C15" i="17" s="1"/>
  <c r="G15" i="17" s="1"/>
  <c r="D14" i="17"/>
  <c r="C14" i="17" s="1"/>
  <c r="G14" i="17" s="1"/>
  <c r="D13" i="17"/>
  <c r="C13" i="17" s="1"/>
  <c r="G13" i="17" s="1"/>
  <c r="D12" i="17"/>
  <c r="C12" i="17" s="1"/>
  <c r="G12" i="17" s="1"/>
  <c r="D11" i="17"/>
  <c r="C11" i="17" s="1"/>
  <c r="G11" i="17" s="1"/>
  <c r="C74" i="17" l="1"/>
  <c r="G74" i="17" s="1"/>
  <c r="C70" i="17"/>
  <c r="G70" i="17" s="1"/>
  <c r="C66" i="17"/>
  <c r="G66" i="17" s="1"/>
  <c r="C62" i="17"/>
  <c r="G62" i="17" s="1"/>
  <c r="C58" i="17"/>
  <c r="G58" i="17" s="1"/>
  <c r="C54" i="17"/>
  <c r="G54" i="17" s="1"/>
  <c r="G52" i="17"/>
  <c r="C50" i="17"/>
  <c r="G50" i="17" s="1"/>
  <c r="C46" i="17"/>
  <c r="G46" i="17" s="1"/>
  <c r="C42" i="17"/>
  <c r="G42" i="17" s="1"/>
  <c r="C38" i="17"/>
  <c r="G38" i="17" s="1"/>
  <c r="C34" i="17"/>
  <c r="G34" i="17" s="1"/>
  <c r="G51" i="17"/>
  <c r="G49" i="17"/>
  <c r="G79" i="17"/>
  <c r="M71" i="17"/>
  <c r="B71" i="17" s="1"/>
  <c r="M73" i="17"/>
  <c r="B73" i="17" s="1"/>
  <c r="M72" i="17"/>
  <c r="B72" i="17" s="1"/>
  <c r="M82" i="17"/>
  <c r="B82" i="17"/>
  <c r="M83" i="17"/>
  <c r="M81" i="17"/>
  <c r="L32" i="17"/>
  <c r="M32" i="17" s="1"/>
  <c r="B32" i="17" s="1"/>
  <c r="L24" i="17"/>
  <c r="M24" i="17" s="1"/>
  <c r="B24" i="17" s="1"/>
  <c r="L16" i="17"/>
  <c r="M16" i="17" s="1"/>
  <c r="B16" i="17" s="1"/>
  <c r="L31" i="17"/>
  <c r="M31" i="17" s="1"/>
  <c r="B31" i="17" s="1"/>
  <c r="L23" i="17"/>
  <c r="M23" i="17" s="1"/>
  <c r="B23" i="17" s="1"/>
  <c r="L15" i="17"/>
  <c r="M15" i="17" s="1"/>
  <c r="B15" i="17" s="1"/>
  <c r="L27" i="17"/>
  <c r="M27" i="17" s="1"/>
  <c r="B27" i="17" s="1"/>
  <c r="G86" i="17" l="1"/>
  <c r="C86" i="17" s="1"/>
  <c r="G85" i="17"/>
  <c r="C85" i="17" s="1"/>
  <c r="I32" i="15"/>
  <c r="J32" i="15" s="1"/>
  <c r="K32" i="15" s="1"/>
  <c r="A32" i="15" s="1"/>
  <c r="D32" i="15"/>
  <c r="C32" i="15"/>
  <c r="B32" i="15"/>
  <c r="I31" i="15"/>
  <c r="J31" i="15" s="1"/>
  <c r="K31" i="15" s="1"/>
  <c r="A31" i="15" s="1"/>
  <c r="D31" i="15"/>
  <c r="C31" i="15"/>
  <c r="B31" i="15" s="1"/>
  <c r="I30" i="15"/>
  <c r="J30" i="15" s="1"/>
  <c r="K30" i="15" s="1"/>
  <c r="A30" i="15" s="1"/>
  <c r="D30" i="15"/>
  <c r="C30" i="15"/>
  <c r="B30" i="15" s="1"/>
  <c r="J29" i="15"/>
  <c r="K29" i="15" s="1"/>
  <c r="A29" i="15" s="1"/>
  <c r="I29" i="15"/>
  <c r="D29" i="15"/>
  <c r="C29" i="15"/>
  <c r="B29" i="15"/>
  <c r="I28" i="15"/>
  <c r="J28" i="15" s="1"/>
  <c r="K28" i="15" s="1"/>
  <c r="A28" i="15" s="1"/>
  <c r="D28" i="15"/>
  <c r="C28" i="15"/>
  <c r="B28" i="15"/>
  <c r="I27" i="15"/>
  <c r="J27" i="15" s="1"/>
  <c r="K27" i="15" s="1"/>
  <c r="A27" i="15" s="1"/>
  <c r="D27" i="15"/>
  <c r="B27" i="15" s="1"/>
  <c r="C27" i="15"/>
  <c r="I26" i="15"/>
  <c r="J26" i="15" s="1"/>
  <c r="K26" i="15" s="1"/>
  <c r="A26" i="15" s="1"/>
  <c r="D26" i="15"/>
  <c r="C26" i="15"/>
  <c r="B26" i="15" s="1"/>
  <c r="J25" i="15"/>
  <c r="K25" i="15" s="1"/>
  <c r="A25" i="15" s="1"/>
  <c r="I25" i="15"/>
  <c r="D25" i="15"/>
  <c r="C25" i="15"/>
  <c r="B25" i="15"/>
  <c r="I24" i="15"/>
  <c r="J24" i="15" s="1"/>
  <c r="K24" i="15" s="1"/>
  <c r="A24" i="15" s="1"/>
  <c r="D24" i="15"/>
  <c r="C24" i="15"/>
  <c r="B24" i="15"/>
  <c r="I23" i="15"/>
  <c r="J23" i="15" s="1"/>
  <c r="K23" i="15" s="1"/>
  <c r="A23" i="15" s="1"/>
  <c r="D23" i="15"/>
  <c r="C23" i="15"/>
  <c r="B23" i="15" s="1"/>
  <c r="I22" i="15"/>
  <c r="J22" i="15" s="1"/>
  <c r="K22" i="15" s="1"/>
  <c r="A22" i="15" s="1"/>
  <c r="D22" i="15"/>
  <c r="C22" i="15"/>
  <c r="B22" i="15" s="1"/>
  <c r="J21" i="15"/>
  <c r="K21" i="15" s="1"/>
  <c r="A21" i="15" s="1"/>
  <c r="I21" i="15"/>
  <c r="D21" i="15"/>
  <c r="C21" i="15"/>
  <c r="B21" i="15"/>
  <c r="I20" i="15"/>
  <c r="J20" i="15" s="1"/>
  <c r="K20" i="15" s="1"/>
  <c r="A20" i="15" s="1"/>
  <c r="D20" i="15"/>
  <c r="C20" i="15"/>
  <c r="B20" i="15"/>
  <c r="I19" i="15"/>
  <c r="J19" i="15" s="1"/>
  <c r="K19" i="15" s="1"/>
  <c r="A19" i="15" s="1"/>
  <c r="D19" i="15"/>
  <c r="C19" i="15"/>
  <c r="B19" i="15" s="1"/>
  <c r="I18" i="15"/>
  <c r="J18" i="15" s="1"/>
  <c r="K18" i="15" s="1"/>
  <c r="A18" i="15" s="1"/>
  <c r="D18" i="15"/>
  <c r="C18" i="15"/>
  <c r="B18" i="15" s="1"/>
  <c r="J17" i="15"/>
  <c r="K17" i="15" s="1"/>
  <c r="A17" i="15" s="1"/>
  <c r="I17" i="15"/>
  <c r="D17" i="15"/>
  <c r="C17" i="15"/>
  <c r="B17" i="15"/>
  <c r="I16" i="15"/>
  <c r="J16" i="15" s="1"/>
  <c r="K16" i="15" s="1"/>
  <c r="A16" i="15" s="1"/>
  <c r="D16" i="15"/>
  <c r="C16" i="15"/>
  <c r="B16" i="15"/>
  <c r="I15" i="15"/>
  <c r="J15" i="15" s="1"/>
  <c r="K15" i="15" s="1"/>
  <c r="A15" i="15" s="1"/>
  <c r="D15" i="15"/>
  <c r="C15" i="15"/>
  <c r="B15" i="15" s="1"/>
  <c r="I14" i="15"/>
  <c r="J14" i="15" s="1"/>
  <c r="K14" i="15" s="1"/>
  <c r="A14" i="15" s="1"/>
  <c r="D14" i="15"/>
  <c r="C14" i="15"/>
  <c r="B14" i="15" s="1"/>
  <c r="K13" i="15"/>
  <c r="A13" i="15" s="1"/>
  <c r="I13" i="15"/>
  <c r="D13" i="15"/>
  <c r="C13" i="15"/>
  <c r="I12" i="15"/>
  <c r="J12" i="15" s="1"/>
  <c r="K12" i="15" s="1"/>
  <c r="A12" i="15" s="1"/>
  <c r="D12" i="15"/>
  <c r="C12" i="15"/>
  <c r="K11" i="15"/>
  <c r="I11" i="15"/>
  <c r="D11" i="15"/>
  <c r="C11" i="15"/>
  <c r="I32" i="14"/>
  <c r="J32" i="14" s="1"/>
  <c r="K32" i="14" s="1"/>
  <c r="A32" i="14" s="1"/>
  <c r="D32" i="14"/>
  <c r="C32" i="14"/>
  <c r="B32" i="14"/>
  <c r="I31" i="14"/>
  <c r="J31" i="14" s="1"/>
  <c r="K31" i="14" s="1"/>
  <c r="A31" i="14" s="1"/>
  <c r="D31" i="14"/>
  <c r="C31" i="14"/>
  <c r="B31" i="14" s="1"/>
  <c r="I30" i="14"/>
  <c r="J30" i="14" s="1"/>
  <c r="K30" i="14" s="1"/>
  <c r="A30" i="14" s="1"/>
  <c r="D30" i="14"/>
  <c r="C30" i="14"/>
  <c r="B30" i="14" s="1"/>
  <c r="K29" i="14"/>
  <c r="A29" i="14" s="1"/>
  <c r="J29" i="14"/>
  <c r="I29" i="14"/>
  <c r="D29" i="14"/>
  <c r="C29" i="14"/>
  <c r="B29" i="14" s="1"/>
  <c r="J28" i="14"/>
  <c r="K28" i="14" s="1"/>
  <c r="A28" i="14" s="1"/>
  <c r="I28" i="14"/>
  <c r="D28" i="14"/>
  <c r="C28" i="14"/>
  <c r="B28" i="14"/>
  <c r="I27" i="14"/>
  <c r="J27" i="14" s="1"/>
  <c r="K27" i="14" s="1"/>
  <c r="A27" i="14" s="1"/>
  <c r="D27" i="14"/>
  <c r="B27" i="14" s="1"/>
  <c r="C27" i="14"/>
  <c r="I26" i="14"/>
  <c r="J26" i="14" s="1"/>
  <c r="K26" i="14" s="1"/>
  <c r="A26" i="14" s="1"/>
  <c r="D26" i="14"/>
  <c r="C26" i="14"/>
  <c r="B26" i="14" s="1"/>
  <c r="K25" i="14"/>
  <c r="A25" i="14" s="1"/>
  <c r="J25" i="14"/>
  <c r="I25" i="14"/>
  <c r="D25" i="14"/>
  <c r="C25" i="14"/>
  <c r="B25" i="14" s="1"/>
  <c r="J24" i="14"/>
  <c r="K24" i="14" s="1"/>
  <c r="A24" i="14" s="1"/>
  <c r="I24" i="14"/>
  <c r="D24" i="14"/>
  <c r="C24" i="14"/>
  <c r="B24" i="14"/>
  <c r="I23" i="14"/>
  <c r="J23" i="14" s="1"/>
  <c r="K23" i="14" s="1"/>
  <c r="A23" i="14" s="1"/>
  <c r="D23" i="14"/>
  <c r="B23" i="14" s="1"/>
  <c r="C23" i="14"/>
  <c r="I22" i="14"/>
  <c r="J22" i="14" s="1"/>
  <c r="K22" i="14" s="1"/>
  <c r="A22" i="14" s="1"/>
  <c r="D22" i="14"/>
  <c r="C22" i="14"/>
  <c r="B22" i="14" s="1"/>
  <c r="K21" i="14"/>
  <c r="A21" i="14" s="1"/>
  <c r="J21" i="14"/>
  <c r="I21" i="14"/>
  <c r="D21" i="14"/>
  <c r="C21" i="14"/>
  <c r="B21" i="14" s="1"/>
  <c r="J20" i="14"/>
  <c r="K20" i="14" s="1"/>
  <c r="A20" i="14" s="1"/>
  <c r="I20" i="14"/>
  <c r="D20" i="14"/>
  <c r="C20" i="14"/>
  <c r="B20" i="14"/>
  <c r="I19" i="14"/>
  <c r="J19" i="14" s="1"/>
  <c r="K19" i="14" s="1"/>
  <c r="A19" i="14" s="1"/>
  <c r="D19" i="14"/>
  <c r="B19" i="14" s="1"/>
  <c r="C19" i="14"/>
  <c r="I18" i="14"/>
  <c r="J18" i="14" s="1"/>
  <c r="K18" i="14" s="1"/>
  <c r="A18" i="14" s="1"/>
  <c r="D18" i="14"/>
  <c r="C18" i="14"/>
  <c r="B18" i="14" s="1"/>
  <c r="K17" i="14"/>
  <c r="A17" i="14" s="1"/>
  <c r="J17" i="14"/>
  <c r="I17" i="14"/>
  <c r="D17" i="14"/>
  <c r="C17" i="14"/>
  <c r="B17" i="14" s="1"/>
  <c r="J16" i="14"/>
  <c r="K16" i="14" s="1"/>
  <c r="A16" i="14" s="1"/>
  <c r="I16" i="14"/>
  <c r="D16" i="14"/>
  <c r="C16" i="14"/>
  <c r="B16" i="14"/>
  <c r="I15" i="14"/>
  <c r="J15" i="14" s="1"/>
  <c r="K15" i="14" s="1"/>
  <c r="A15" i="14" s="1"/>
  <c r="D15" i="14"/>
  <c r="C15" i="14"/>
  <c r="B15" i="14" s="1"/>
  <c r="I14" i="14"/>
  <c r="J14" i="14" s="1"/>
  <c r="K14" i="14" s="1"/>
  <c r="A14" i="14" s="1"/>
  <c r="D14" i="14"/>
  <c r="C14" i="14"/>
  <c r="B14" i="14" s="1"/>
  <c r="K13" i="14"/>
  <c r="A13" i="14" s="1"/>
  <c r="I13" i="14"/>
  <c r="D13" i="14"/>
  <c r="C13" i="14"/>
  <c r="I12" i="14"/>
  <c r="J12" i="14" s="1"/>
  <c r="K12" i="14" s="1"/>
  <c r="A12" i="14" s="1"/>
  <c r="D12" i="14"/>
  <c r="C12" i="14"/>
  <c r="K11" i="14"/>
  <c r="I11" i="14"/>
  <c r="D11" i="14"/>
  <c r="C11" i="14"/>
  <c r="I32" i="13"/>
  <c r="J32" i="13" s="1"/>
  <c r="K32" i="13" s="1"/>
  <c r="A32" i="13" s="1"/>
  <c r="D32" i="13"/>
  <c r="C32" i="13"/>
  <c r="B32" i="13" s="1"/>
  <c r="I31" i="13"/>
  <c r="J31" i="13" s="1"/>
  <c r="K31" i="13" s="1"/>
  <c r="A31" i="13" s="1"/>
  <c r="D31" i="13"/>
  <c r="C31" i="13"/>
  <c r="B31" i="13" s="1"/>
  <c r="I30" i="13"/>
  <c r="J30" i="13" s="1"/>
  <c r="K30" i="13" s="1"/>
  <c r="A30" i="13" s="1"/>
  <c r="D30" i="13"/>
  <c r="C30" i="13"/>
  <c r="B30" i="13" s="1"/>
  <c r="J29" i="13"/>
  <c r="K29" i="13" s="1"/>
  <c r="A29" i="13" s="1"/>
  <c r="I29" i="13"/>
  <c r="D29" i="13"/>
  <c r="C29" i="13"/>
  <c r="B29" i="13"/>
  <c r="I28" i="13"/>
  <c r="J28" i="13" s="1"/>
  <c r="K28" i="13" s="1"/>
  <c r="A28" i="13" s="1"/>
  <c r="D28" i="13"/>
  <c r="C28" i="13"/>
  <c r="B28" i="13"/>
  <c r="I27" i="13"/>
  <c r="J27" i="13" s="1"/>
  <c r="K27" i="13" s="1"/>
  <c r="A27" i="13" s="1"/>
  <c r="D27" i="13"/>
  <c r="B27" i="13" s="1"/>
  <c r="C27" i="13"/>
  <c r="I26" i="13"/>
  <c r="J26" i="13" s="1"/>
  <c r="K26" i="13" s="1"/>
  <c r="A26" i="13" s="1"/>
  <c r="D26" i="13"/>
  <c r="C26" i="13"/>
  <c r="B26" i="13" s="1"/>
  <c r="J25" i="13"/>
  <c r="K25" i="13" s="1"/>
  <c r="A25" i="13" s="1"/>
  <c r="I25" i="13"/>
  <c r="D25" i="13"/>
  <c r="C25" i="13"/>
  <c r="B25" i="13"/>
  <c r="I24" i="13"/>
  <c r="J24" i="13" s="1"/>
  <c r="K24" i="13" s="1"/>
  <c r="A24" i="13" s="1"/>
  <c r="D24" i="13"/>
  <c r="C24" i="13"/>
  <c r="B24" i="13"/>
  <c r="I23" i="13"/>
  <c r="J23" i="13" s="1"/>
  <c r="K23" i="13" s="1"/>
  <c r="A23" i="13" s="1"/>
  <c r="D23" i="13"/>
  <c r="B23" i="13" s="1"/>
  <c r="C23" i="13"/>
  <c r="I22" i="13"/>
  <c r="J22" i="13" s="1"/>
  <c r="K22" i="13" s="1"/>
  <c r="A22" i="13" s="1"/>
  <c r="D22" i="13"/>
  <c r="C22" i="13"/>
  <c r="B22" i="13" s="1"/>
  <c r="J21" i="13"/>
  <c r="K21" i="13" s="1"/>
  <c r="A21" i="13" s="1"/>
  <c r="I21" i="13"/>
  <c r="D21" i="13"/>
  <c r="C21" i="13"/>
  <c r="B21" i="13"/>
  <c r="I20" i="13"/>
  <c r="J20" i="13" s="1"/>
  <c r="K20" i="13" s="1"/>
  <c r="A20" i="13" s="1"/>
  <c r="D20" i="13"/>
  <c r="C20" i="13"/>
  <c r="B20" i="13"/>
  <c r="I19" i="13"/>
  <c r="J19" i="13" s="1"/>
  <c r="K19" i="13" s="1"/>
  <c r="A19" i="13" s="1"/>
  <c r="D19" i="13"/>
  <c r="B19" i="13" s="1"/>
  <c r="C19" i="13"/>
  <c r="I18" i="13"/>
  <c r="J18" i="13" s="1"/>
  <c r="K18" i="13" s="1"/>
  <c r="A18" i="13" s="1"/>
  <c r="D18" i="13"/>
  <c r="C18" i="13"/>
  <c r="B18" i="13" s="1"/>
  <c r="J17" i="13"/>
  <c r="K17" i="13" s="1"/>
  <c r="A17" i="13" s="1"/>
  <c r="I17" i="13"/>
  <c r="D17" i="13"/>
  <c r="C17" i="13"/>
  <c r="B17" i="13"/>
  <c r="I16" i="13"/>
  <c r="J16" i="13" s="1"/>
  <c r="K16" i="13" s="1"/>
  <c r="A16" i="13" s="1"/>
  <c r="D16" i="13"/>
  <c r="C16" i="13"/>
  <c r="B16" i="13"/>
  <c r="I15" i="13"/>
  <c r="J15" i="13" s="1"/>
  <c r="K15" i="13" s="1"/>
  <c r="A15" i="13" s="1"/>
  <c r="D15" i="13"/>
  <c r="B15" i="13" s="1"/>
  <c r="C15" i="13"/>
  <c r="I14" i="13"/>
  <c r="J14" i="13" s="1"/>
  <c r="K14" i="13" s="1"/>
  <c r="A14" i="13" s="1"/>
  <c r="D14" i="13"/>
  <c r="C14" i="13"/>
  <c r="B14" i="13" s="1"/>
  <c r="K13" i="13"/>
  <c r="A13" i="13" s="1"/>
  <c r="I13" i="13"/>
  <c r="D13" i="13"/>
  <c r="C13" i="13"/>
  <c r="I12" i="13"/>
  <c r="J12" i="13" s="1"/>
  <c r="K12" i="13" s="1"/>
  <c r="A12" i="13" s="1"/>
  <c r="D12" i="13"/>
  <c r="C12" i="13"/>
  <c r="K11" i="13"/>
  <c r="I11" i="13"/>
  <c r="D11" i="13"/>
  <c r="C11" i="13"/>
  <c r="I32" i="12"/>
  <c r="J32" i="12" s="1"/>
  <c r="K32" i="12" s="1"/>
  <c r="A32" i="12" s="1"/>
  <c r="D32" i="12"/>
  <c r="C32" i="12"/>
  <c r="I31" i="12"/>
  <c r="J31" i="12" s="1"/>
  <c r="K31" i="12" s="1"/>
  <c r="A31" i="12" s="1"/>
  <c r="D31" i="12"/>
  <c r="C31" i="12"/>
  <c r="I30" i="12"/>
  <c r="J30" i="12" s="1"/>
  <c r="K30" i="12" s="1"/>
  <c r="A30" i="12" s="1"/>
  <c r="D30" i="12"/>
  <c r="C30" i="12"/>
  <c r="I29" i="12"/>
  <c r="J29" i="12" s="1"/>
  <c r="K29" i="12" s="1"/>
  <c r="A29" i="12" s="1"/>
  <c r="D29" i="12"/>
  <c r="C29" i="12"/>
  <c r="I28" i="12"/>
  <c r="J28" i="12" s="1"/>
  <c r="K28" i="12" s="1"/>
  <c r="A28" i="12" s="1"/>
  <c r="D28" i="12"/>
  <c r="C28" i="12"/>
  <c r="I27" i="12"/>
  <c r="J27" i="12" s="1"/>
  <c r="K27" i="12" s="1"/>
  <c r="A27" i="12" s="1"/>
  <c r="D27" i="12"/>
  <c r="C27" i="12"/>
  <c r="I26" i="12"/>
  <c r="J26" i="12" s="1"/>
  <c r="K26" i="12" s="1"/>
  <c r="A26" i="12" s="1"/>
  <c r="D26" i="12"/>
  <c r="C26" i="12"/>
  <c r="I25" i="12"/>
  <c r="J25" i="12" s="1"/>
  <c r="K25" i="12" s="1"/>
  <c r="A25" i="12" s="1"/>
  <c r="D25" i="12"/>
  <c r="C25" i="12"/>
  <c r="I24" i="12"/>
  <c r="J24" i="12" s="1"/>
  <c r="K24" i="12" s="1"/>
  <c r="A24" i="12" s="1"/>
  <c r="D24" i="12"/>
  <c r="C24" i="12"/>
  <c r="I23" i="12"/>
  <c r="J23" i="12" s="1"/>
  <c r="K23" i="12" s="1"/>
  <c r="A23" i="12" s="1"/>
  <c r="D23" i="12"/>
  <c r="C23" i="12"/>
  <c r="I22" i="12"/>
  <c r="J22" i="12" s="1"/>
  <c r="K22" i="12" s="1"/>
  <c r="A22" i="12" s="1"/>
  <c r="D22" i="12"/>
  <c r="C22" i="12"/>
  <c r="I21" i="12"/>
  <c r="J21" i="12" s="1"/>
  <c r="K21" i="12" s="1"/>
  <c r="A21" i="12" s="1"/>
  <c r="D21" i="12"/>
  <c r="C21" i="12"/>
  <c r="I20" i="12"/>
  <c r="J20" i="12" s="1"/>
  <c r="K20" i="12" s="1"/>
  <c r="A20" i="12" s="1"/>
  <c r="D20" i="12"/>
  <c r="C20" i="12"/>
  <c r="I19" i="12"/>
  <c r="J19" i="12" s="1"/>
  <c r="K19" i="12" s="1"/>
  <c r="A19" i="12" s="1"/>
  <c r="D19" i="12"/>
  <c r="C19" i="12"/>
  <c r="I18" i="12"/>
  <c r="J18" i="12" s="1"/>
  <c r="K18" i="12" s="1"/>
  <c r="A18" i="12" s="1"/>
  <c r="D18" i="12"/>
  <c r="C18" i="12"/>
  <c r="I17" i="12"/>
  <c r="J17" i="12" s="1"/>
  <c r="K17" i="12" s="1"/>
  <c r="A17" i="12" s="1"/>
  <c r="D17" i="12"/>
  <c r="C17" i="12"/>
  <c r="I16" i="12"/>
  <c r="J16" i="12" s="1"/>
  <c r="K16" i="12" s="1"/>
  <c r="A16" i="12" s="1"/>
  <c r="D16" i="12"/>
  <c r="C16" i="12"/>
  <c r="I15" i="12"/>
  <c r="J15" i="12" s="1"/>
  <c r="K15" i="12" s="1"/>
  <c r="A15" i="12" s="1"/>
  <c r="D15" i="12"/>
  <c r="C15" i="12"/>
  <c r="I14" i="12"/>
  <c r="J14" i="12" s="1"/>
  <c r="K14" i="12" s="1"/>
  <c r="A14" i="12" s="1"/>
  <c r="D14" i="12"/>
  <c r="C14" i="12"/>
  <c r="K13" i="12"/>
  <c r="A13" i="12" s="1"/>
  <c r="I13" i="12"/>
  <c r="D13" i="12"/>
  <c r="C13" i="12"/>
  <c r="I12" i="12"/>
  <c r="J12" i="12" s="1"/>
  <c r="K12" i="12" s="1"/>
  <c r="A12" i="12" s="1"/>
  <c r="D12" i="12"/>
  <c r="C12" i="12"/>
  <c r="K11" i="12"/>
  <c r="I11" i="12"/>
  <c r="D11" i="12"/>
  <c r="C11" i="12"/>
  <c r="I32" i="11"/>
  <c r="J32" i="11" s="1"/>
  <c r="K32" i="11" s="1"/>
  <c r="A32" i="11" s="1"/>
  <c r="D32" i="11"/>
  <c r="C32" i="11"/>
  <c r="B32" i="11"/>
  <c r="I31" i="11"/>
  <c r="J31" i="11" s="1"/>
  <c r="K31" i="11" s="1"/>
  <c r="A31" i="11" s="1"/>
  <c r="D31" i="11"/>
  <c r="C31" i="11"/>
  <c r="B31" i="11" s="1"/>
  <c r="I30" i="11"/>
  <c r="J30" i="11" s="1"/>
  <c r="K30" i="11" s="1"/>
  <c r="A30" i="11" s="1"/>
  <c r="D30" i="11"/>
  <c r="C30" i="11"/>
  <c r="B30" i="11" s="1"/>
  <c r="J29" i="11"/>
  <c r="K29" i="11" s="1"/>
  <c r="A29" i="11" s="1"/>
  <c r="I29" i="11"/>
  <c r="D29" i="11"/>
  <c r="C29" i="11"/>
  <c r="B29" i="11"/>
  <c r="I28" i="11"/>
  <c r="J28" i="11" s="1"/>
  <c r="K28" i="11" s="1"/>
  <c r="A28" i="11" s="1"/>
  <c r="D28" i="11"/>
  <c r="C28" i="11"/>
  <c r="B28" i="11"/>
  <c r="I27" i="11"/>
  <c r="J27" i="11" s="1"/>
  <c r="K27" i="11" s="1"/>
  <c r="A27" i="11" s="1"/>
  <c r="D27" i="11"/>
  <c r="B27" i="11" s="1"/>
  <c r="C27" i="11"/>
  <c r="I26" i="11"/>
  <c r="J26" i="11" s="1"/>
  <c r="K26" i="11" s="1"/>
  <c r="A26" i="11" s="1"/>
  <c r="D26" i="11"/>
  <c r="C26" i="11"/>
  <c r="B26" i="11" s="1"/>
  <c r="J25" i="11"/>
  <c r="K25" i="11" s="1"/>
  <c r="A25" i="11" s="1"/>
  <c r="I25" i="11"/>
  <c r="D25" i="11"/>
  <c r="C25" i="11"/>
  <c r="B25" i="11"/>
  <c r="I24" i="11"/>
  <c r="J24" i="11" s="1"/>
  <c r="K24" i="11" s="1"/>
  <c r="A24" i="11" s="1"/>
  <c r="D24" i="11"/>
  <c r="C24" i="11"/>
  <c r="B24" i="11"/>
  <c r="I23" i="11"/>
  <c r="J23" i="11" s="1"/>
  <c r="K23" i="11" s="1"/>
  <c r="A23" i="11" s="1"/>
  <c r="D23" i="11"/>
  <c r="C23" i="11"/>
  <c r="B23" i="11" s="1"/>
  <c r="I22" i="11"/>
  <c r="J22" i="11" s="1"/>
  <c r="K22" i="11" s="1"/>
  <c r="A22" i="11" s="1"/>
  <c r="D22" i="11"/>
  <c r="C22" i="11"/>
  <c r="B22" i="11" s="1"/>
  <c r="J21" i="11"/>
  <c r="K21" i="11" s="1"/>
  <c r="A21" i="11" s="1"/>
  <c r="I21" i="11"/>
  <c r="D21" i="11"/>
  <c r="C21" i="11"/>
  <c r="B21" i="11" s="1"/>
  <c r="I20" i="11"/>
  <c r="J20" i="11" s="1"/>
  <c r="K20" i="11" s="1"/>
  <c r="A20" i="11" s="1"/>
  <c r="D20" i="11"/>
  <c r="C20" i="11"/>
  <c r="B20" i="11"/>
  <c r="I19" i="11"/>
  <c r="J19" i="11" s="1"/>
  <c r="K19" i="11" s="1"/>
  <c r="A19" i="11" s="1"/>
  <c r="D19" i="11"/>
  <c r="B19" i="11" s="1"/>
  <c r="C19" i="11"/>
  <c r="I18" i="11"/>
  <c r="J18" i="11" s="1"/>
  <c r="K18" i="11" s="1"/>
  <c r="A18" i="11" s="1"/>
  <c r="D18" i="11"/>
  <c r="C18" i="11"/>
  <c r="B18" i="11" s="1"/>
  <c r="I17" i="11"/>
  <c r="J17" i="11" s="1"/>
  <c r="K17" i="11" s="1"/>
  <c r="A17" i="11" s="1"/>
  <c r="D17" i="11"/>
  <c r="B17" i="11" s="1"/>
  <c r="C17" i="11"/>
  <c r="I16" i="11"/>
  <c r="J16" i="11" s="1"/>
  <c r="K16" i="11" s="1"/>
  <c r="A16" i="11" s="1"/>
  <c r="D16" i="11"/>
  <c r="B16" i="11" s="1"/>
  <c r="C16" i="11"/>
  <c r="I15" i="11"/>
  <c r="J15" i="11" s="1"/>
  <c r="K15" i="11" s="1"/>
  <c r="A15" i="11" s="1"/>
  <c r="D15" i="11"/>
  <c r="C15" i="11"/>
  <c r="I14" i="11"/>
  <c r="J14" i="11" s="1"/>
  <c r="K14" i="11" s="1"/>
  <c r="A14" i="11" s="1"/>
  <c r="D14" i="11"/>
  <c r="C14" i="11"/>
  <c r="B14" i="11" s="1"/>
  <c r="K13" i="11"/>
  <c r="A13" i="11" s="1"/>
  <c r="I13" i="11"/>
  <c r="D13" i="11"/>
  <c r="C13" i="11"/>
  <c r="I12" i="11"/>
  <c r="J12" i="11" s="1"/>
  <c r="K12" i="11" s="1"/>
  <c r="A12" i="11" s="1"/>
  <c r="D12" i="11"/>
  <c r="C12" i="11"/>
  <c r="K11" i="11"/>
  <c r="I11" i="11"/>
  <c r="D11" i="11"/>
  <c r="C11" i="11"/>
  <c r="J32" i="10"/>
  <c r="K32" i="10" s="1"/>
  <c r="A32" i="10" s="1"/>
  <c r="I32" i="10"/>
  <c r="D32" i="10"/>
  <c r="C32" i="10"/>
  <c r="B32" i="10"/>
  <c r="I31" i="10"/>
  <c r="J31" i="10" s="1"/>
  <c r="K31" i="10" s="1"/>
  <c r="A31" i="10" s="1"/>
  <c r="D31" i="10"/>
  <c r="C31" i="10"/>
  <c r="B31" i="10"/>
  <c r="I30" i="10"/>
  <c r="J30" i="10" s="1"/>
  <c r="K30" i="10" s="1"/>
  <c r="A30" i="10" s="1"/>
  <c r="D30" i="10"/>
  <c r="B30" i="10" s="1"/>
  <c r="C30" i="10"/>
  <c r="I29" i="10"/>
  <c r="J29" i="10" s="1"/>
  <c r="K29" i="10" s="1"/>
  <c r="A29" i="10" s="1"/>
  <c r="D29" i="10"/>
  <c r="C29" i="10"/>
  <c r="B29" i="10" s="1"/>
  <c r="J28" i="10"/>
  <c r="K28" i="10" s="1"/>
  <c r="A28" i="10" s="1"/>
  <c r="I28" i="10"/>
  <c r="D28" i="10"/>
  <c r="C28" i="10"/>
  <c r="B28" i="10"/>
  <c r="I27" i="10"/>
  <c r="J27" i="10" s="1"/>
  <c r="K27" i="10" s="1"/>
  <c r="A27" i="10" s="1"/>
  <c r="D27" i="10"/>
  <c r="C27" i="10"/>
  <c r="B27" i="10"/>
  <c r="I26" i="10"/>
  <c r="J26" i="10" s="1"/>
  <c r="K26" i="10" s="1"/>
  <c r="A26" i="10" s="1"/>
  <c r="D26" i="10"/>
  <c r="B26" i="10" s="1"/>
  <c r="C26" i="10"/>
  <c r="I25" i="10"/>
  <c r="J25" i="10" s="1"/>
  <c r="K25" i="10" s="1"/>
  <c r="A25" i="10" s="1"/>
  <c r="D25" i="10"/>
  <c r="C25" i="10"/>
  <c r="B25" i="10" s="1"/>
  <c r="J24" i="10"/>
  <c r="K24" i="10" s="1"/>
  <c r="A24" i="10" s="1"/>
  <c r="I24" i="10"/>
  <c r="D24" i="10"/>
  <c r="C24" i="10"/>
  <c r="B24" i="10"/>
  <c r="I23" i="10"/>
  <c r="J23" i="10" s="1"/>
  <c r="K23" i="10" s="1"/>
  <c r="A23" i="10" s="1"/>
  <c r="D23" i="10"/>
  <c r="C23" i="10"/>
  <c r="B23" i="10"/>
  <c r="I22" i="10"/>
  <c r="J22" i="10" s="1"/>
  <c r="K22" i="10" s="1"/>
  <c r="A22" i="10" s="1"/>
  <c r="D22" i="10"/>
  <c r="B22" i="10" s="1"/>
  <c r="C22" i="10"/>
  <c r="I21" i="10"/>
  <c r="J21" i="10" s="1"/>
  <c r="K21" i="10" s="1"/>
  <c r="A21" i="10" s="1"/>
  <c r="D21" i="10"/>
  <c r="C21" i="10"/>
  <c r="B21" i="10" s="1"/>
  <c r="J20" i="10"/>
  <c r="K20" i="10" s="1"/>
  <c r="A20" i="10" s="1"/>
  <c r="I20" i="10"/>
  <c r="D20" i="10"/>
  <c r="C20" i="10"/>
  <c r="B20" i="10"/>
  <c r="I19" i="10"/>
  <c r="J19" i="10" s="1"/>
  <c r="K19" i="10" s="1"/>
  <c r="A19" i="10" s="1"/>
  <c r="D19" i="10"/>
  <c r="C19" i="10"/>
  <c r="B19" i="10"/>
  <c r="I18" i="10"/>
  <c r="J18" i="10" s="1"/>
  <c r="K18" i="10" s="1"/>
  <c r="A18" i="10" s="1"/>
  <c r="D18" i="10"/>
  <c r="B18" i="10" s="1"/>
  <c r="C18" i="10"/>
  <c r="I17" i="10"/>
  <c r="J17" i="10" s="1"/>
  <c r="K17" i="10" s="1"/>
  <c r="A17" i="10" s="1"/>
  <c r="D17" i="10"/>
  <c r="C17" i="10"/>
  <c r="I16" i="10"/>
  <c r="J16" i="10" s="1"/>
  <c r="K16" i="10" s="1"/>
  <c r="A16" i="10" s="1"/>
  <c r="D16" i="10"/>
  <c r="B16" i="10" s="1"/>
  <c r="C16" i="10"/>
  <c r="I15" i="10"/>
  <c r="J15" i="10" s="1"/>
  <c r="K15" i="10" s="1"/>
  <c r="A15" i="10" s="1"/>
  <c r="D15" i="10"/>
  <c r="C15" i="10"/>
  <c r="I14" i="10"/>
  <c r="J14" i="10" s="1"/>
  <c r="K14" i="10" s="1"/>
  <c r="A14" i="10" s="1"/>
  <c r="D14" i="10"/>
  <c r="C14" i="10"/>
  <c r="K13" i="10"/>
  <c r="A13" i="10" s="1"/>
  <c r="I13" i="10"/>
  <c r="D13" i="10"/>
  <c r="C13" i="10"/>
  <c r="I12" i="10"/>
  <c r="J12" i="10" s="1"/>
  <c r="K12" i="10" s="1"/>
  <c r="A12" i="10" s="1"/>
  <c r="D12" i="10"/>
  <c r="C12" i="10"/>
  <c r="K11" i="10"/>
  <c r="I11" i="10"/>
  <c r="D11" i="10"/>
  <c r="C11" i="10"/>
  <c r="I32" i="9"/>
  <c r="J32" i="9" s="1"/>
  <c r="K32" i="9" s="1"/>
  <c r="A32" i="9" s="1"/>
  <c r="D32" i="9"/>
  <c r="C32" i="9"/>
  <c r="B32" i="9"/>
  <c r="I31" i="9"/>
  <c r="J31" i="9" s="1"/>
  <c r="K31" i="9" s="1"/>
  <c r="A31" i="9" s="1"/>
  <c r="D31" i="9"/>
  <c r="B31" i="9" s="1"/>
  <c r="C31" i="9"/>
  <c r="I30" i="9"/>
  <c r="J30" i="9" s="1"/>
  <c r="K30" i="9" s="1"/>
  <c r="A30" i="9" s="1"/>
  <c r="D30" i="9"/>
  <c r="C30" i="9"/>
  <c r="B30" i="9" s="1"/>
  <c r="J29" i="9"/>
  <c r="K29" i="9" s="1"/>
  <c r="A29" i="9" s="1"/>
  <c r="I29" i="9"/>
  <c r="D29" i="9"/>
  <c r="C29" i="9"/>
  <c r="B29" i="9"/>
  <c r="I28" i="9"/>
  <c r="J28" i="9" s="1"/>
  <c r="K28" i="9" s="1"/>
  <c r="A28" i="9" s="1"/>
  <c r="D28" i="9"/>
  <c r="C28" i="9"/>
  <c r="B28" i="9"/>
  <c r="I27" i="9"/>
  <c r="J27" i="9" s="1"/>
  <c r="K27" i="9" s="1"/>
  <c r="A27" i="9" s="1"/>
  <c r="D27" i="9"/>
  <c r="B27" i="9" s="1"/>
  <c r="C27" i="9"/>
  <c r="I26" i="9"/>
  <c r="J26" i="9" s="1"/>
  <c r="K26" i="9" s="1"/>
  <c r="A26" i="9" s="1"/>
  <c r="D26" i="9"/>
  <c r="C26" i="9"/>
  <c r="B26" i="9" s="1"/>
  <c r="J25" i="9"/>
  <c r="K25" i="9" s="1"/>
  <c r="A25" i="9" s="1"/>
  <c r="I25" i="9"/>
  <c r="D25" i="9"/>
  <c r="C25" i="9"/>
  <c r="B25" i="9"/>
  <c r="I24" i="9"/>
  <c r="J24" i="9" s="1"/>
  <c r="K24" i="9" s="1"/>
  <c r="A24" i="9" s="1"/>
  <c r="D24" i="9"/>
  <c r="C24" i="9"/>
  <c r="B24" i="9"/>
  <c r="I23" i="9"/>
  <c r="J23" i="9" s="1"/>
  <c r="K23" i="9" s="1"/>
  <c r="A23" i="9" s="1"/>
  <c r="D23" i="9"/>
  <c r="B23" i="9" s="1"/>
  <c r="C23" i="9"/>
  <c r="I22" i="9"/>
  <c r="J22" i="9" s="1"/>
  <c r="K22" i="9" s="1"/>
  <c r="A22" i="9" s="1"/>
  <c r="D22" i="9"/>
  <c r="C22" i="9"/>
  <c r="B22" i="9" s="1"/>
  <c r="J21" i="9"/>
  <c r="K21" i="9" s="1"/>
  <c r="A21" i="9" s="1"/>
  <c r="I21" i="9"/>
  <c r="D21" i="9"/>
  <c r="C21" i="9"/>
  <c r="B21" i="9"/>
  <c r="I20" i="9"/>
  <c r="J20" i="9" s="1"/>
  <c r="K20" i="9" s="1"/>
  <c r="A20" i="9" s="1"/>
  <c r="D20" i="9"/>
  <c r="C20" i="9"/>
  <c r="B20" i="9"/>
  <c r="I19" i="9"/>
  <c r="J19" i="9" s="1"/>
  <c r="K19" i="9" s="1"/>
  <c r="A19" i="9" s="1"/>
  <c r="D19" i="9"/>
  <c r="B19" i="9" s="1"/>
  <c r="C19" i="9"/>
  <c r="I18" i="9"/>
  <c r="J18" i="9" s="1"/>
  <c r="K18" i="9" s="1"/>
  <c r="A18" i="9" s="1"/>
  <c r="D18" i="9"/>
  <c r="C18" i="9"/>
  <c r="B18" i="9" s="1"/>
  <c r="I17" i="9"/>
  <c r="J17" i="9" s="1"/>
  <c r="K17" i="9" s="1"/>
  <c r="A17" i="9" s="1"/>
  <c r="D17" i="9"/>
  <c r="B17" i="9" s="1"/>
  <c r="C17" i="9"/>
  <c r="I16" i="9"/>
  <c r="J16" i="9" s="1"/>
  <c r="K16" i="9" s="1"/>
  <c r="A16" i="9" s="1"/>
  <c r="D16" i="9"/>
  <c r="C16" i="9"/>
  <c r="I15" i="9"/>
  <c r="J15" i="9" s="1"/>
  <c r="K15" i="9" s="1"/>
  <c r="A15" i="9" s="1"/>
  <c r="D15" i="9"/>
  <c r="C15" i="9"/>
  <c r="I14" i="9"/>
  <c r="J14" i="9" s="1"/>
  <c r="K14" i="9" s="1"/>
  <c r="A14" i="9" s="1"/>
  <c r="D14" i="9"/>
  <c r="C14" i="9"/>
  <c r="I13" i="9"/>
  <c r="J13" i="9" s="1"/>
  <c r="K13" i="9" s="1"/>
  <c r="A13" i="9" s="1"/>
  <c r="D13" i="9"/>
  <c r="C13" i="9"/>
  <c r="I12" i="9"/>
  <c r="J12" i="9" s="1"/>
  <c r="K12" i="9" s="1"/>
  <c r="A12" i="9" s="1"/>
  <c r="D12" i="9"/>
  <c r="C12" i="9"/>
  <c r="K11" i="9"/>
  <c r="I11" i="9"/>
  <c r="D11" i="9"/>
  <c r="C11" i="9"/>
  <c r="I32" i="8"/>
  <c r="J32" i="8" s="1"/>
  <c r="K32" i="8" s="1"/>
  <c r="A32" i="8" s="1"/>
  <c r="D32" i="8"/>
  <c r="C32" i="8"/>
  <c r="B32" i="8"/>
  <c r="I31" i="8"/>
  <c r="J31" i="8" s="1"/>
  <c r="K31" i="8" s="1"/>
  <c r="A31" i="8" s="1"/>
  <c r="D31" i="8"/>
  <c r="B31" i="8" s="1"/>
  <c r="C31" i="8"/>
  <c r="I30" i="8"/>
  <c r="J30" i="8" s="1"/>
  <c r="K30" i="8" s="1"/>
  <c r="A30" i="8" s="1"/>
  <c r="D30" i="8"/>
  <c r="C30" i="8"/>
  <c r="B30" i="8" s="1"/>
  <c r="J29" i="8"/>
  <c r="K29" i="8" s="1"/>
  <c r="A29" i="8" s="1"/>
  <c r="I29" i="8"/>
  <c r="D29" i="8"/>
  <c r="C29" i="8"/>
  <c r="B29" i="8"/>
  <c r="I28" i="8"/>
  <c r="J28" i="8" s="1"/>
  <c r="K28" i="8" s="1"/>
  <c r="A28" i="8" s="1"/>
  <c r="D28" i="8"/>
  <c r="C28" i="8"/>
  <c r="B28" i="8"/>
  <c r="I27" i="8"/>
  <c r="J27" i="8" s="1"/>
  <c r="K27" i="8" s="1"/>
  <c r="A27" i="8" s="1"/>
  <c r="D27" i="8"/>
  <c r="B27" i="8" s="1"/>
  <c r="C27" i="8"/>
  <c r="I26" i="8"/>
  <c r="J26" i="8" s="1"/>
  <c r="K26" i="8" s="1"/>
  <c r="A26" i="8" s="1"/>
  <c r="D26" i="8"/>
  <c r="C26" i="8"/>
  <c r="B26" i="8" s="1"/>
  <c r="J25" i="8"/>
  <c r="K25" i="8" s="1"/>
  <c r="A25" i="8" s="1"/>
  <c r="I25" i="8"/>
  <c r="D25" i="8"/>
  <c r="C25" i="8"/>
  <c r="B25" i="8"/>
  <c r="I24" i="8"/>
  <c r="J24" i="8" s="1"/>
  <c r="K24" i="8" s="1"/>
  <c r="A24" i="8" s="1"/>
  <c r="D24" i="8"/>
  <c r="C24" i="8"/>
  <c r="B24" i="8"/>
  <c r="I23" i="8"/>
  <c r="J23" i="8" s="1"/>
  <c r="K23" i="8" s="1"/>
  <c r="A23" i="8" s="1"/>
  <c r="D23" i="8"/>
  <c r="B23" i="8" s="1"/>
  <c r="C23" i="8"/>
  <c r="I22" i="8"/>
  <c r="J22" i="8" s="1"/>
  <c r="K22" i="8" s="1"/>
  <c r="A22" i="8" s="1"/>
  <c r="D22" i="8"/>
  <c r="C22" i="8"/>
  <c r="B22" i="8" s="1"/>
  <c r="J21" i="8"/>
  <c r="K21" i="8" s="1"/>
  <c r="A21" i="8" s="1"/>
  <c r="I21" i="8"/>
  <c r="D21" i="8"/>
  <c r="C21" i="8"/>
  <c r="B21" i="8"/>
  <c r="I20" i="8"/>
  <c r="J20" i="8" s="1"/>
  <c r="K20" i="8" s="1"/>
  <c r="A20" i="8" s="1"/>
  <c r="D20" i="8"/>
  <c r="C20" i="8"/>
  <c r="B20" i="8"/>
  <c r="I19" i="8"/>
  <c r="J19" i="8" s="1"/>
  <c r="K19" i="8" s="1"/>
  <c r="A19" i="8" s="1"/>
  <c r="D19" i="8"/>
  <c r="B19" i="8" s="1"/>
  <c r="C19" i="8"/>
  <c r="I18" i="8"/>
  <c r="J18" i="8" s="1"/>
  <c r="K18" i="8" s="1"/>
  <c r="A18" i="8" s="1"/>
  <c r="D18" i="8"/>
  <c r="C18" i="8"/>
  <c r="B18" i="8" s="1"/>
  <c r="I17" i="8"/>
  <c r="J17" i="8" s="1"/>
  <c r="K17" i="8" s="1"/>
  <c r="A17" i="8" s="1"/>
  <c r="D17" i="8"/>
  <c r="C17" i="8"/>
  <c r="B17" i="8" s="1"/>
  <c r="I16" i="8"/>
  <c r="J16" i="8" s="1"/>
  <c r="K16" i="8" s="1"/>
  <c r="A16" i="8" s="1"/>
  <c r="D16" i="8"/>
  <c r="C16" i="8"/>
  <c r="I15" i="8"/>
  <c r="J15" i="8" s="1"/>
  <c r="K15" i="8" s="1"/>
  <c r="A15" i="8" s="1"/>
  <c r="D15" i="8"/>
  <c r="C15" i="8"/>
  <c r="I14" i="8"/>
  <c r="J14" i="8" s="1"/>
  <c r="K14" i="8" s="1"/>
  <c r="A14" i="8" s="1"/>
  <c r="D14" i="8"/>
  <c r="C14" i="8"/>
  <c r="K13" i="8"/>
  <c r="A13" i="8" s="1"/>
  <c r="I13" i="8"/>
  <c r="D13" i="8"/>
  <c r="C13" i="8"/>
  <c r="I12" i="8"/>
  <c r="J12" i="8" s="1"/>
  <c r="K12" i="8" s="1"/>
  <c r="A12" i="8" s="1"/>
  <c r="D12" i="8"/>
  <c r="C12" i="8"/>
  <c r="K11" i="8"/>
  <c r="I11" i="8"/>
  <c r="D11" i="8"/>
  <c r="C11" i="8"/>
  <c r="I32" i="7"/>
  <c r="J32" i="7" s="1"/>
  <c r="K32" i="7" s="1"/>
  <c r="A32" i="7" s="1"/>
  <c r="D32" i="7"/>
  <c r="C32" i="7"/>
  <c r="I31" i="7"/>
  <c r="J31" i="7" s="1"/>
  <c r="K31" i="7" s="1"/>
  <c r="A31" i="7" s="1"/>
  <c r="D31" i="7"/>
  <c r="C31" i="7"/>
  <c r="I30" i="7"/>
  <c r="J30" i="7" s="1"/>
  <c r="K30" i="7" s="1"/>
  <c r="A30" i="7" s="1"/>
  <c r="D30" i="7"/>
  <c r="C30" i="7"/>
  <c r="J29" i="7"/>
  <c r="K29" i="7" s="1"/>
  <c r="A29" i="7" s="1"/>
  <c r="I29" i="7"/>
  <c r="D29" i="7"/>
  <c r="B29" i="7" s="1"/>
  <c r="C29" i="7"/>
  <c r="I28" i="7"/>
  <c r="J28" i="7" s="1"/>
  <c r="K28" i="7" s="1"/>
  <c r="A28" i="7" s="1"/>
  <c r="D28" i="7"/>
  <c r="C28" i="7"/>
  <c r="I27" i="7"/>
  <c r="J27" i="7" s="1"/>
  <c r="K27" i="7" s="1"/>
  <c r="A27" i="7" s="1"/>
  <c r="D27" i="7"/>
  <c r="C27" i="7"/>
  <c r="I26" i="7"/>
  <c r="J26" i="7" s="1"/>
  <c r="K26" i="7" s="1"/>
  <c r="A26" i="7" s="1"/>
  <c r="D26" i="7"/>
  <c r="C26" i="7"/>
  <c r="I25" i="7"/>
  <c r="J25" i="7" s="1"/>
  <c r="K25" i="7" s="1"/>
  <c r="A25" i="7" s="1"/>
  <c r="D25" i="7"/>
  <c r="C25" i="7"/>
  <c r="B25" i="7" s="1"/>
  <c r="I24" i="7"/>
  <c r="J24" i="7" s="1"/>
  <c r="K24" i="7" s="1"/>
  <c r="A24" i="7" s="1"/>
  <c r="D24" i="7"/>
  <c r="C24" i="7"/>
  <c r="I23" i="7"/>
  <c r="J23" i="7" s="1"/>
  <c r="K23" i="7" s="1"/>
  <c r="A23" i="7" s="1"/>
  <c r="D23" i="7"/>
  <c r="C23" i="7"/>
  <c r="I22" i="7"/>
  <c r="J22" i="7" s="1"/>
  <c r="K22" i="7" s="1"/>
  <c r="A22" i="7" s="1"/>
  <c r="D22" i="7"/>
  <c r="C22" i="7"/>
  <c r="J21" i="7"/>
  <c r="K21" i="7" s="1"/>
  <c r="A21" i="7" s="1"/>
  <c r="I21" i="7"/>
  <c r="D21" i="7"/>
  <c r="B21" i="7" s="1"/>
  <c r="C21" i="7"/>
  <c r="I20" i="7"/>
  <c r="J20" i="7" s="1"/>
  <c r="K20" i="7" s="1"/>
  <c r="A20" i="7" s="1"/>
  <c r="D20" i="7"/>
  <c r="C20" i="7"/>
  <c r="J19" i="7"/>
  <c r="K19" i="7" s="1"/>
  <c r="A19" i="7" s="1"/>
  <c r="I19" i="7"/>
  <c r="D19" i="7"/>
  <c r="B19" i="7" s="1"/>
  <c r="C19" i="7"/>
  <c r="I18" i="7"/>
  <c r="J18" i="7" s="1"/>
  <c r="K18" i="7" s="1"/>
  <c r="A18" i="7" s="1"/>
  <c r="D18" i="7"/>
  <c r="C18" i="7"/>
  <c r="B18" i="7" s="1"/>
  <c r="I17" i="7"/>
  <c r="J17" i="7" s="1"/>
  <c r="K17" i="7" s="1"/>
  <c r="A17" i="7" s="1"/>
  <c r="D17" i="7"/>
  <c r="C17" i="7"/>
  <c r="I16" i="7"/>
  <c r="J16" i="7" s="1"/>
  <c r="K16" i="7" s="1"/>
  <c r="A16" i="7" s="1"/>
  <c r="D16" i="7"/>
  <c r="C16" i="7"/>
  <c r="I15" i="7"/>
  <c r="J15" i="7" s="1"/>
  <c r="K15" i="7" s="1"/>
  <c r="A15" i="7" s="1"/>
  <c r="D15" i="7"/>
  <c r="C15" i="7"/>
  <c r="I14" i="7"/>
  <c r="J14" i="7" s="1"/>
  <c r="K14" i="7" s="1"/>
  <c r="A14" i="7" s="1"/>
  <c r="D14" i="7"/>
  <c r="C14" i="7"/>
  <c r="K13" i="7"/>
  <c r="A13" i="7" s="1"/>
  <c r="I13" i="7"/>
  <c r="D13" i="7"/>
  <c r="C13" i="7"/>
  <c r="I12" i="7"/>
  <c r="J12" i="7" s="1"/>
  <c r="K12" i="7" s="1"/>
  <c r="A12" i="7" s="1"/>
  <c r="D12" i="7"/>
  <c r="C12" i="7"/>
  <c r="K11" i="7"/>
  <c r="I11" i="7"/>
  <c r="D11" i="7"/>
  <c r="C11" i="7"/>
  <c r="K13" i="6"/>
  <c r="A13" i="6" s="1"/>
  <c r="K29" i="6"/>
  <c r="A29" i="6" s="1"/>
  <c r="I32" i="6"/>
  <c r="J32" i="6" s="1"/>
  <c r="K32" i="6" s="1"/>
  <c r="A32" i="6" s="1"/>
  <c r="D32" i="6"/>
  <c r="C32" i="6"/>
  <c r="B32" i="6" s="1"/>
  <c r="I31" i="6"/>
  <c r="J31" i="6" s="1"/>
  <c r="K31" i="6" s="1"/>
  <c r="A31" i="6" s="1"/>
  <c r="D31" i="6"/>
  <c r="C31" i="6"/>
  <c r="I30" i="6"/>
  <c r="J30" i="6" s="1"/>
  <c r="K30" i="6" s="1"/>
  <c r="A30" i="6" s="1"/>
  <c r="D30" i="6"/>
  <c r="C30" i="6"/>
  <c r="B30" i="6" s="1"/>
  <c r="I29" i="6"/>
  <c r="J29" i="6" s="1"/>
  <c r="D29" i="6"/>
  <c r="C29" i="6"/>
  <c r="I28" i="6"/>
  <c r="J28" i="6" s="1"/>
  <c r="K28" i="6" s="1"/>
  <c r="A28" i="6" s="1"/>
  <c r="D28" i="6"/>
  <c r="C28" i="6"/>
  <c r="I27" i="6"/>
  <c r="J27" i="6" s="1"/>
  <c r="K27" i="6" s="1"/>
  <c r="A27" i="6" s="1"/>
  <c r="D27" i="6"/>
  <c r="C27" i="6"/>
  <c r="B27" i="6"/>
  <c r="I26" i="6"/>
  <c r="J26" i="6" s="1"/>
  <c r="K26" i="6" s="1"/>
  <c r="A26" i="6" s="1"/>
  <c r="D26" i="6"/>
  <c r="C26" i="6"/>
  <c r="I25" i="6"/>
  <c r="J25" i="6" s="1"/>
  <c r="K25" i="6" s="1"/>
  <c r="A25" i="6" s="1"/>
  <c r="D25" i="6"/>
  <c r="C25" i="6"/>
  <c r="I24" i="6"/>
  <c r="J24" i="6" s="1"/>
  <c r="K24" i="6" s="1"/>
  <c r="A24" i="6" s="1"/>
  <c r="D24" i="6"/>
  <c r="C24" i="6"/>
  <c r="I23" i="6"/>
  <c r="J23" i="6" s="1"/>
  <c r="K23" i="6" s="1"/>
  <c r="A23" i="6" s="1"/>
  <c r="D23" i="6"/>
  <c r="C23" i="6"/>
  <c r="B23" i="6" s="1"/>
  <c r="I22" i="6"/>
  <c r="J22" i="6" s="1"/>
  <c r="K22" i="6" s="1"/>
  <c r="A22" i="6" s="1"/>
  <c r="D22" i="6"/>
  <c r="C22" i="6"/>
  <c r="B22" i="6" s="1"/>
  <c r="I21" i="6"/>
  <c r="J21" i="6" s="1"/>
  <c r="K21" i="6" s="1"/>
  <c r="A21" i="6" s="1"/>
  <c r="D21" i="6"/>
  <c r="C21" i="6"/>
  <c r="I20" i="6"/>
  <c r="J20" i="6" s="1"/>
  <c r="K20" i="6" s="1"/>
  <c r="A20" i="6" s="1"/>
  <c r="D20" i="6"/>
  <c r="C20" i="6"/>
  <c r="I19" i="6"/>
  <c r="J19" i="6" s="1"/>
  <c r="K19" i="6" s="1"/>
  <c r="A19" i="6" s="1"/>
  <c r="D19" i="6"/>
  <c r="C19" i="6"/>
  <c r="I18" i="6"/>
  <c r="J18" i="6" s="1"/>
  <c r="K18" i="6" s="1"/>
  <c r="A18" i="6" s="1"/>
  <c r="D18" i="6"/>
  <c r="C18" i="6"/>
  <c r="I17" i="6"/>
  <c r="J17" i="6" s="1"/>
  <c r="K17" i="6" s="1"/>
  <c r="A17" i="6" s="1"/>
  <c r="D17" i="6"/>
  <c r="C17" i="6"/>
  <c r="I16" i="6"/>
  <c r="J16" i="6" s="1"/>
  <c r="K16" i="6" s="1"/>
  <c r="A16" i="6" s="1"/>
  <c r="D16" i="6"/>
  <c r="C16" i="6"/>
  <c r="I15" i="6"/>
  <c r="J15" i="6" s="1"/>
  <c r="K15" i="6" s="1"/>
  <c r="A15" i="6" s="1"/>
  <c r="D15" i="6"/>
  <c r="C15" i="6"/>
  <c r="B15" i="6" s="1"/>
  <c r="I14" i="6"/>
  <c r="J14" i="6" s="1"/>
  <c r="K14" i="6" s="1"/>
  <c r="A14" i="6" s="1"/>
  <c r="D14" i="6"/>
  <c r="C14" i="6"/>
  <c r="B14" i="6" s="1"/>
  <c r="I13" i="6"/>
  <c r="D13" i="6"/>
  <c r="C13" i="6"/>
  <c r="I12" i="6"/>
  <c r="J12" i="6" s="1"/>
  <c r="K12" i="6" s="1"/>
  <c r="A12" i="6" s="1"/>
  <c r="D12" i="6"/>
  <c r="C12" i="6"/>
  <c r="K11" i="6"/>
  <c r="I11" i="6"/>
  <c r="D11" i="6"/>
  <c r="C11" i="6"/>
  <c r="B13" i="11" l="1"/>
  <c r="B11" i="10"/>
  <c r="B11" i="7"/>
  <c r="B17" i="7"/>
  <c r="B16" i="9"/>
  <c r="B11" i="15"/>
  <c r="B13" i="13"/>
  <c r="B13" i="14"/>
  <c r="B11" i="6"/>
  <c r="B13" i="9"/>
  <c r="B14" i="9"/>
  <c r="B11" i="13"/>
  <c r="B11" i="14"/>
  <c r="B13" i="15"/>
  <c r="B12" i="6"/>
  <c r="B12" i="14"/>
  <c r="B15" i="9"/>
  <c r="B12" i="7"/>
  <c r="B11" i="8"/>
  <c r="B13" i="8"/>
  <c r="B11" i="9"/>
  <c r="B12" i="9"/>
  <c r="B12" i="10"/>
  <c r="B11" i="11"/>
  <c r="B12" i="11"/>
  <c r="B11" i="12"/>
  <c r="B13" i="10"/>
  <c r="B12" i="15"/>
  <c r="B12" i="13"/>
  <c r="B17" i="12"/>
  <c r="B25" i="12"/>
  <c r="B29" i="12"/>
  <c r="B16" i="12"/>
  <c r="B20" i="12"/>
  <c r="B24" i="12"/>
  <c r="B32" i="12"/>
  <c r="B23" i="12"/>
  <c r="B28" i="12"/>
  <c r="B18" i="12"/>
  <c r="B21" i="12"/>
  <c r="B22" i="12"/>
  <c r="B27" i="12"/>
  <c r="B31" i="12"/>
  <c r="B19" i="12"/>
  <c r="B13" i="12"/>
  <c r="B14" i="12"/>
  <c r="B15" i="12"/>
  <c r="B30" i="12"/>
  <c r="B26" i="12"/>
  <c r="B12" i="12"/>
  <c r="B15" i="11"/>
  <c r="B15" i="10"/>
  <c r="B14" i="10"/>
  <c r="B17" i="10"/>
  <c r="B16" i="8"/>
  <c r="B12" i="8"/>
  <c r="B14" i="8"/>
  <c r="B15" i="8"/>
  <c r="B26" i="7"/>
  <c r="B27" i="7"/>
  <c r="B32" i="7"/>
  <c r="B24" i="7"/>
  <c r="B15" i="7"/>
  <c r="B20" i="7"/>
  <c r="B22" i="7"/>
  <c r="B23" i="7"/>
  <c r="B28" i="7"/>
  <c r="B30" i="7"/>
  <c r="B31" i="7"/>
  <c r="B16" i="7"/>
  <c r="B13" i="7"/>
  <c r="B14" i="7"/>
  <c r="B16" i="6"/>
  <c r="B17" i="6"/>
  <c r="B24" i="6"/>
  <c r="B25" i="6"/>
  <c r="B31" i="6"/>
  <c r="B19" i="6"/>
  <c r="B13" i="6"/>
  <c r="B18" i="6"/>
  <c r="B20" i="6"/>
  <c r="B21" i="6"/>
  <c r="B26" i="6"/>
  <c r="B28" i="6"/>
  <c r="B29" i="6"/>
  <c r="I32" i="5"/>
  <c r="J32" i="5" s="1"/>
  <c r="K32" i="5" s="1"/>
  <c r="A32" i="5" s="1"/>
  <c r="D32" i="5"/>
  <c r="C32" i="5"/>
  <c r="I31" i="5"/>
  <c r="J31" i="5" s="1"/>
  <c r="K31" i="5" s="1"/>
  <c r="A31" i="5" s="1"/>
  <c r="D31" i="5"/>
  <c r="C31" i="5"/>
  <c r="I30" i="5"/>
  <c r="J30" i="5" s="1"/>
  <c r="K30" i="5" s="1"/>
  <c r="A30" i="5" s="1"/>
  <c r="D30" i="5"/>
  <c r="C30" i="5"/>
  <c r="I29" i="5"/>
  <c r="J29" i="5" s="1"/>
  <c r="K29" i="5" s="1"/>
  <c r="A29" i="5" s="1"/>
  <c r="D29" i="5"/>
  <c r="C29" i="5"/>
  <c r="B29" i="5" s="1"/>
  <c r="I28" i="5"/>
  <c r="J28" i="5" s="1"/>
  <c r="K28" i="5" s="1"/>
  <c r="A28" i="5" s="1"/>
  <c r="D28" i="5"/>
  <c r="C28" i="5"/>
  <c r="I27" i="5"/>
  <c r="J27" i="5" s="1"/>
  <c r="K27" i="5" s="1"/>
  <c r="A27" i="5" s="1"/>
  <c r="D27" i="5"/>
  <c r="C27" i="5"/>
  <c r="I26" i="5"/>
  <c r="J26" i="5" s="1"/>
  <c r="K26" i="5" s="1"/>
  <c r="A26" i="5" s="1"/>
  <c r="D26" i="5"/>
  <c r="C26" i="5"/>
  <c r="I25" i="5"/>
  <c r="J25" i="5" s="1"/>
  <c r="K25" i="5" s="1"/>
  <c r="A25" i="5" s="1"/>
  <c r="D25" i="5"/>
  <c r="C25" i="5"/>
  <c r="I24" i="5"/>
  <c r="J24" i="5" s="1"/>
  <c r="K24" i="5" s="1"/>
  <c r="A24" i="5" s="1"/>
  <c r="D24" i="5"/>
  <c r="C24" i="5"/>
  <c r="I23" i="5"/>
  <c r="J23" i="5" s="1"/>
  <c r="K23" i="5" s="1"/>
  <c r="A23" i="5" s="1"/>
  <c r="D23" i="5"/>
  <c r="C23" i="5"/>
  <c r="I22" i="5"/>
  <c r="J22" i="5" s="1"/>
  <c r="K22" i="5" s="1"/>
  <c r="A22" i="5" s="1"/>
  <c r="D22" i="5"/>
  <c r="C22" i="5"/>
  <c r="I21" i="5"/>
  <c r="J21" i="5" s="1"/>
  <c r="K21" i="5" s="1"/>
  <c r="A21" i="5" s="1"/>
  <c r="D21" i="5"/>
  <c r="C21" i="5"/>
  <c r="I20" i="5"/>
  <c r="J20" i="5" s="1"/>
  <c r="K20" i="5" s="1"/>
  <c r="A20" i="5" s="1"/>
  <c r="D20" i="5"/>
  <c r="C20" i="5"/>
  <c r="I19" i="5"/>
  <c r="J19" i="5" s="1"/>
  <c r="K19" i="5" s="1"/>
  <c r="A19" i="5" s="1"/>
  <c r="D19" i="5"/>
  <c r="C19" i="5"/>
  <c r="I18" i="5"/>
  <c r="J18" i="5" s="1"/>
  <c r="K18" i="5" s="1"/>
  <c r="A18" i="5" s="1"/>
  <c r="D18" i="5"/>
  <c r="C18" i="5"/>
  <c r="I17" i="5"/>
  <c r="J17" i="5" s="1"/>
  <c r="K17" i="5" s="1"/>
  <c r="A17" i="5" s="1"/>
  <c r="D17" i="5"/>
  <c r="C17" i="5"/>
  <c r="I16" i="5"/>
  <c r="J16" i="5" s="1"/>
  <c r="K16" i="5" s="1"/>
  <c r="A16" i="5" s="1"/>
  <c r="D16" i="5"/>
  <c r="C16" i="5"/>
  <c r="I15" i="5"/>
  <c r="J15" i="5" s="1"/>
  <c r="K15" i="5" s="1"/>
  <c r="A15" i="5" s="1"/>
  <c r="D15" i="5"/>
  <c r="C15" i="5"/>
  <c r="I14" i="5"/>
  <c r="J14" i="5" s="1"/>
  <c r="K14" i="5" s="1"/>
  <c r="A14" i="5" s="1"/>
  <c r="D14" i="5"/>
  <c r="C14" i="5"/>
  <c r="I13" i="5"/>
  <c r="J13" i="5" s="1"/>
  <c r="K13" i="5" s="1"/>
  <c r="A13" i="5" s="1"/>
  <c r="D13" i="5"/>
  <c r="C13" i="5"/>
  <c r="I12" i="5"/>
  <c r="J12" i="5" s="1"/>
  <c r="K12" i="5" s="1"/>
  <c r="A12" i="5" s="1"/>
  <c r="D12" i="5"/>
  <c r="C12" i="5"/>
  <c r="I11" i="5"/>
  <c r="J11" i="5" s="1"/>
  <c r="K11" i="5" s="1"/>
  <c r="A11" i="5" s="1"/>
  <c r="D11" i="5"/>
  <c r="C11" i="5"/>
  <c r="I32" i="4"/>
  <c r="J32" i="4" s="1"/>
  <c r="K32" i="4" s="1"/>
  <c r="A32" i="4" s="1"/>
  <c r="D32" i="4"/>
  <c r="C32" i="4"/>
  <c r="I31" i="4"/>
  <c r="J31" i="4" s="1"/>
  <c r="K31" i="4" s="1"/>
  <c r="A31" i="4" s="1"/>
  <c r="D31" i="4"/>
  <c r="C31" i="4"/>
  <c r="I30" i="4"/>
  <c r="J30" i="4" s="1"/>
  <c r="K30" i="4" s="1"/>
  <c r="A30" i="4" s="1"/>
  <c r="D30" i="4"/>
  <c r="C30" i="4"/>
  <c r="I29" i="4"/>
  <c r="J29" i="4" s="1"/>
  <c r="K29" i="4" s="1"/>
  <c r="A29" i="4" s="1"/>
  <c r="D29" i="4"/>
  <c r="C29" i="4"/>
  <c r="I28" i="4"/>
  <c r="J28" i="4" s="1"/>
  <c r="K28" i="4" s="1"/>
  <c r="A28" i="4" s="1"/>
  <c r="D28" i="4"/>
  <c r="C28" i="4"/>
  <c r="I27" i="4"/>
  <c r="J27" i="4" s="1"/>
  <c r="K27" i="4" s="1"/>
  <c r="A27" i="4" s="1"/>
  <c r="D27" i="4"/>
  <c r="C27" i="4"/>
  <c r="I26" i="4"/>
  <c r="J26" i="4" s="1"/>
  <c r="K26" i="4" s="1"/>
  <c r="A26" i="4" s="1"/>
  <c r="D26" i="4"/>
  <c r="C26" i="4"/>
  <c r="I25" i="4"/>
  <c r="J25" i="4" s="1"/>
  <c r="K25" i="4" s="1"/>
  <c r="A25" i="4" s="1"/>
  <c r="D25" i="4"/>
  <c r="C25" i="4"/>
  <c r="I24" i="4"/>
  <c r="J24" i="4" s="1"/>
  <c r="K24" i="4" s="1"/>
  <c r="A24" i="4" s="1"/>
  <c r="D24" i="4"/>
  <c r="C24" i="4"/>
  <c r="I23" i="4"/>
  <c r="J23" i="4" s="1"/>
  <c r="K23" i="4" s="1"/>
  <c r="A23" i="4" s="1"/>
  <c r="D23" i="4"/>
  <c r="C23" i="4"/>
  <c r="I22" i="4"/>
  <c r="J22" i="4" s="1"/>
  <c r="K22" i="4" s="1"/>
  <c r="A22" i="4" s="1"/>
  <c r="D22" i="4"/>
  <c r="C22" i="4"/>
  <c r="I21" i="4"/>
  <c r="J21" i="4" s="1"/>
  <c r="K21" i="4" s="1"/>
  <c r="A21" i="4" s="1"/>
  <c r="D21" i="4"/>
  <c r="C21" i="4"/>
  <c r="I20" i="4"/>
  <c r="J20" i="4" s="1"/>
  <c r="K20" i="4" s="1"/>
  <c r="A20" i="4" s="1"/>
  <c r="D20" i="4"/>
  <c r="C20" i="4"/>
  <c r="I19" i="4"/>
  <c r="J19" i="4" s="1"/>
  <c r="K19" i="4" s="1"/>
  <c r="A19" i="4" s="1"/>
  <c r="D19" i="4"/>
  <c r="C19" i="4"/>
  <c r="I18" i="4"/>
  <c r="J18" i="4" s="1"/>
  <c r="K18" i="4" s="1"/>
  <c r="A18" i="4" s="1"/>
  <c r="D18" i="4"/>
  <c r="C18" i="4"/>
  <c r="I17" i="4"/>
  <c r="J17" i="4" s="1"/>
  <c r="K17" i="4" s="1"/>
  <c r="A17" i="4" s="1"/>
  <c r="D17" i="4"/>
  <c r="C17" i="4"/>
  <c r="I16" i="4"/>
  <c r="J16" i="4" s="1"/>
  <c r="K16" i="4" s="1"/>
  <c r="A16" i="4" s="1"/>
  <c r="D16" i="4"/>
  <c r="C16" i="4"/>
  <c r="I15" i="4"/>
  <c r="J15" i="4" s="1"/>
  <c r="K15" i="4" s="1"/>
  <c r="A15" i="4" s="1"/>
  <c r="D15" i="4"/>
  <c r="C15" i="4"/>
  <c r="I14" i="4"/>
  <c r="J14" i="4" s="1"/>
  <c r="K14" i="4" s="1"/>
  <c r="A14" i="4" s="1"/>
  <c r="D14" i="4"/>
  <c r="C14" i="4"/>
  <c r="I13" i="4"/>
  <c r="J13" i="4" s="1"/>
  <c r="K13" i="4" s="1"/>
  <c r="A13" i="4" s="1"/>
  <c r="D13" i="4"/>
  <c r="C13" i="4"/>
  <c r="I12" i="4"/>
  <c r="J12" i="4" s="1"/>
  <c r="K12" i="4" s="1"/>
  <c r="A12" i="4" s="1"/>
  <c r="D12" i="4"/>
  <c r="C12" i="4"/>
  <c r="I11" i="4"/>
  <c r="J11" i="4" s="1"/>
  <c r="K11" i="4" s="1"/>
  <c r="A11" i="4" s="1"/>
  <c r="D11" i="4"/>
  <c r="C11" i="4"/>
  <c r="K2" i="3"/>
  <c r="K3" i="3"/>
  <c r="K4" i="3"/>
  <c r="J4" i="3" s="1"/>
  <c r="K5" i="3"/>
  <c r="K6" i="3"/>
  <c r="K7" i="3"/>
  <c r="J7" i="3" s="1"/>
  <c r="K8" i="3"/>
  <c r="J8" i="3" s="1"/>
  <c r="K9" i="3"/>
  <c r="K10" i="3"/>
  <c r="K11" i="3"/>
  <c r="K12" i="3"/>
  <c r="J12" i="3" s="1"/>
  <c r="K13" i="3"/>
  <c r="J13" i="3" s="1"/>
  <c r="K14" i="3"/>
  <c r="K15" i="3"/>
  <c r="K16" i="3"/>
  <c r="J16" i="3" s="1"/>
  <c r="K17" i="3"/>
  <c r="K18" i="3"/>
  <c r="K19" i="3"/>
  <c r="K20" i="3"/>
  <c r="J20" i="3" s="1"/>
  <c r="K21" i="3"/>
  <c r="J2" i="3"/>
  <c r="J3" i="3"/>
  <c r="J5" i="3"/>
  <c r="J6" i="3"/>
  <c r="J9" i="3"/>
  <c r="J10" i="3"/>
  <c r="J11" i="3"/>
  <c r="J14" i="3"/>
  <c r="J15" i="3"/>
  <c r="J17" i="3"/>
  <c r="J18" i="3"/>
  <c r="J19" i="3"/>
  <c r="J21" i="3"/>
  <c r="J1" i="3"/>
  <c r="K1" i="3"/>
  <c r="C17" i="2"/>
  <c r="D17" i="2"/>
  <c r="I17" i="2"/>
  <c r="J17" i="2" s="1"/>
  <c r="K17" i="2" s="1"/>
  <c r="C18" i="2"/>
  <c r="D18" i="2"/>
  <c r="I18" i="2"/>
  <c r="J18" i="2" s="1"/>
  <c r="K18" i="2" s="1"/>
  <c r="A18" i="2" s="1"/>
  <c r="C19" i="2"/>
  <c r="D19" i="2"/>
  <c r="I19" i="2"/>
  <c r="J19" i="2" s="1"/>
  <c r="K19" i="2" s="1"/>
  <c r="C20" i="2"/>
  <c r="D20" i="2"/>
  <c r="I20" i="2"/>
  <c r="J20" i="2" s="1"/>
  <c r="K20" i="2" s="1"/>
  <c r="C21" i="2"/>
  <c r="D21" i="2"/>
  <c r="I21" i="2"/>
  <c r="J21" i="2" s="1"/>
  <c r="K21" i="2" s="1"/>
  <c r="C22" i="2"/>
  <c r="D22" i="2"/>
  <c r="I22" i="2"/>
  <c r="J22" i="2" s="1"/>
  <c r="K22" i="2" s="1"/>
  <c r="A22" i="2" s="1"/>
  <c r="C23" i="2"/>
  <c r="D23" i="2"/>
  <c r="I23" i="2"/>
  <c r="J23" i="2" s="1"/>
  <c r="K23" i="2" s="1"/>
  <c r="C24" i="2"/>
  <c r="D24" i="2"/>
  <c r="I24" i="2"/>
  <c r="J24" i="2" s="1"/>
  <c r="K24" i="2" s="1"/>
  <c r="A24" i="2" s="1"/>
  <c r="C25" i="2"/>
  <c r="D25" i="2"/>
  <c r="I25" i="2"/>
  <c r="J25" i="2" s="1"/>
  <c r="K25" i="2" s="1"/>
  <c r="C26" i="2"/>
  <c r="D26" i="2"/>
  <c r="I26" i="2"/>
  <c r="J26" i="2" s="1"/>
  <c r="K26" i="2" s="1"/>
  <c r="A26" i="2" s="1"/>
  <c r="C27" i="2"/>
  <c r="D27" i="2"/>
  <c r="I27" i="2"/>
  <c r="J27" i="2" s="1"/>
  <c r="K27" i="2" s="1"/>
  <c r="C28" i="2"/>
  <c r="D28" i="2"/>
  <c r="I28" i="2"/>
  <c r="J28" i="2" s="1"/>
  <c r="K28" i="2" s="1"/>
  <c r="A28" i="2" s="1"/>
  <c r="C29" i="2"/>
  <c r="D29" i="2"/>
  <c r="I29" i="2"/>
  <c r="J29" i="2" s="1"/>
  <c r="K29" i="2" s="1"/>
  <c r="C30" i="2"/>
  <c r="D30" i="2"/>
  <c r="I30" i="2"/>
  <c r="J30" i="2" s="1"/>
  <c r="K30" i="2" s="1"/>
  <c r="A30" i="2" s="1"/>
  <c r="C31" i="2"/>
  <c r="D31" i="2"/>
  <c r="I31" i="2"/>
  <c r="J31" i="2" s="1"/>
  <c r="K31" i="2" s="1"/>
  <c r="C32" i="2"/>
  <c r="D32" i="2"/>
  <c r="I32" i="2"/>
  <c r="J32" i="2" s="1"/>
  <c r="K32" i="2" s="1"/>
  <c r="A32" i="2" s="1"/>
  <c r="B27" i="5" l="1"/>
  <c r="B31" i="5"/>
  <c r="B24" i="2"/>
  <c r="B29" i="4"/>
  <c r="B12" i="5"/>
  <c r="B16" i="4"/>
  <c r="B28" i="4"/>
  <c r="B32" i="4"/>
  <c r="B32" i="2"/>
  <c r="B21" i="4"/>
  <c r="B22" i="4"/>
  <c r="B13" i="4"/>
  <c r="B14" i="4"/>
  <c r="B17" i="4"/>
  <c r="B26" i="4"/>
  <c r="B27" i="4"/>
  <c r="B15" i="5"/>
  <c r="B11" i="4"/>
  <c r="B15" i="4"/>
  <c r="B25" i="4"/>
  <c r="B30" i="4"/>
  <c r="B13" i="5"/>
  <c r="B22" i="2"/>
  <c r="B20" i="2"/>
  <c r="B18" i="4"/>
  <c r="B23" i="4"/>
  <c r="B24" i="5"/>
  <c r="B28" i="5"/>
  <c r="B32" i="5"/>
  <c r="A17" i="2"/>
  <c r="B12" i="4"/>
  <c r="A21" i="2"/>
  <c r="B30" i="2"/>
  <c r="B28" i="2"/>
  <c r="A20" i="2"/>
  <c r="B19" i="4"/>
  <c r="B20" i="4"/>
  <c r="B20" i="5"/>
  <c r="B31" i="4"/>
  <c r="A25" i="2"/>
  <c r="A29" i="2"/>
  <c r="B18" i="2"/>
  <c r="B24" i="4"/>
  <c r="B21" i="5"/>
  <c r="B17" i="5"/>
  <c r="B16" i="5"/>
  <c r="B22" i="5"/>
  <c r="B14" i="5"/>
  <c r="B25" i="5"/>
  <c r="B26" i="5"/>
  <c r="B23" i="5"/>
  <c r="B18" i="5"/>
  <c r="B19" i="5"/>
  <c r="B30" i="5"/>
  <c r="B11" i="5"/>
  <c r="A31" i="2"/>
  <c r="A19" i="2"/>
  <c r="A27" i="2"/>
  <c r="A23" i="2"/>
  <c r="B29" i="2"/>
  <c r="B27" i="2"/>
  <c r="B26" i="2"/>
  <c r="B31" i="2"/>
  <c r="B25" i="2"/>
  <c r="B23" i="2"/>
  <c r="B21" i="2"/>
  <c r="B19" i="2"/>
  <c r="B17" i="2"/>
  <c r="A4" i="2" l="1"/>
  <c r="A7" i="2" s="1"/>
  <c r="C16" i="2"/>
  <c r="D16" i="2"/>
  <c r="I12" i="2"/>
  <c r="J12" i="2" s="1"/>
  <c r="K12" i="2" s="1"/>
  <c r="A12" i="2" s="1"/>
  <c r="I13" i="2"/>
  <c r="J13" i="2" s="1"/>
  <c r="K13" i="2" s="1"/>
  <c r="A13" i="2" s="1"/>
  <c r="I14" i="2"/>
  <c r="J14" i="2" s="1"/>
  <c r="K14" i="2" s="1"/>
  <c r="A14" i="2" s="1"/>
  <c r="I15" i="2"/>
  <c r="J15" i="2" s="1"/>
  <c r="K15" i="2" s="1"/>
  <c r="A15" i="2" s="1"/>
  <c r="I16" i="2"/>
  <c r="J16" i="2" s="1"/>
  <c r="K16" i="2" s="1"/>
  <c r="A16" i="2" s="1"/>
  <c r="I11" i="2"/>
  <c r="J11" i="2" s="1"/>
  <c r="K11" i="2" s="1"/>
  <c r="A11" i="2" s="1"/>
  <c r="D11" i="2"/>
  <c r="D12" i="2"/>
  <c r="D13" i="2"/>
  <c r="D14" i="2"/>
  <c r="D15" i="2"/>
  <c r="C12" i="2"/>
  <c r="B12" i="2" s="1"/>
  <c r="C13" i="2"/>
  <c r="B13" i="2" s="1"/>
  <c r="C14" i="2"/>
  <c r="C15" i="2"/>
  <c r="C11" i="2"/>
  <c r="B15" i="2" l="1"/>
  <c r="B14" i="2"/>
  <c r="B11" i="2"/>
  <c r="B16" i="2"/>
</calcChain>
</file>

<file path=xl/connections.xml><?xml version="1.0" encoding="utf-8"?>
<connections xmlns="http://schemas.openxmlformats.org/spreadsheetml/2006/main">
  <connection id="1" keepAlive="1" name="Query - slid_AE_Tables_SLID_FTFY" description="Connection to the 'slid_AE_Tables_SLID_FTFY' query in the workbook." type="5" refreshedVersion="4" background="1" saveData="1">
    <dbPr connection="Provider=Microsoft.Mashup.OleDb.1;Data Source=$EmbeddedMashup(36e755ca-f0a1-482d-89ca-c07c71cff0da)$;Location=slid_AE_Tables_SLID_FTFY;Extended Properties=UEsDBBQAAgAIAHJLZEcRt037qgAAAPoAAAASABwAQ29uZmlnL1BhY2thZ2UueG1sIKIYACigFAAAAAAAAAAAAAAAAAAAAAAAAAAAAIWPwQqCQBiEX0X27r/ramLyuxJeE4IguopuuqRr6Nr6bh16pF6hoIxu3WaG+WDmcbtjOnetc5XDqHqdEA8YcaQu+0rpOiGTObkRSQXuivJc1NJ5lfUYz6NKSGPMJabUWgvWh36oKWfMo8d8uy8b2RWu0qMpdCnJl6r+U0Tg4T1GcOAhBB6PgAcc6RJjrvSiPViBz9chMKQ/MWZTa6ZBCqndbIN0sUg/P8QTUEsDBBQAAgAIAHJLZEcPyumrpAAAAOkAAAATABwAW0NvbnRlbnRfVHlwZXNdLnhtbCCiGAAooBQAAAAAAAAAAAAAAAAAAAAAAAAAAABtjksOwjAMRK8SeZ+6sEAINWUB3IALRMH9iOajxkXhbCw4ElcgbXeIpWfmeebzelfHZAfxoDH23inYFCUIcsbfetcqmLiRezjW1fUZKIocdVFBxxwOiNF0ZHUsfCCXncaPVnM+xxaDNnfdEm7LcofGOybHkucfUFdnavQ0sLikLK+1GQdxWnNzlQKmxLjI+JewP3kdwtAbzdnEJG2UdiFxGV5/AVBLAwQUAAIACAByS2RH+1vt2jECAABSBgAAEwAcAEZvcm11bGFzL1NlY3Rpb24xLm0gohgAKKAUAAAAAAAAAAAAAAAAAAAAAAAAAAAAjVRdb5swFH2PlP9gsRcisWiJ1j2sygMDkiElJOMjXdRUlkO8xJOxK2y6VVX++wx0I6tpKC+Ie8699/jiewROJeEMRPV7dN3v9XviiHK8B4KSPbQ9GKMdxQJGc9+F03i6ARNAsez3gHoiXuQpVhFHPAxdnhYZZtKcEoqHDmdSfQjTuPm8hauc/1Q9xNbhOSPiCN4DuziA8YfR1TaMQ3tblt+GniioIr3WepiKB2Ng3bqYkoxInE8My7A8lvI9YYfJaHw1vhtYtbR3huqZcalO8hWjPc6FoXRWFYfPyHPcrE/RJDpHxA4qL368x01SnCMmfvA8czgtMlaCwmzpYj09GS5RgxBqooYFpCICiX/LkwXOELhGtMAaPkc7TLVopUCLhgWDFV9o0MazQxX0mfz0cVhKraKR911jem7i2LG/DDTEnnlwFi6TlYYs7NCP7TmMYjtOIr2kHQZ+MIvgwrMDXcV/MPwS3ThB3MWKvC7GN/91HeqajbrE/ON0K2qoF2U1tEvanGVysVmFd2uqaRf11JTOOXUJakhvnNQbpJ3xWvSt+H1BkazX6eWVVq7Ccy0lYe3LJ9COUCIfNcjPMnJQGy71LcOp8jFYETRwTQRcEMbztpr2TsUPhCF9of3ATaI43MCxq2FLx0lW1Uq2ob5yuwzDBUaiyLE+EGf9N4UV2Q7np1NjbMqYlWkqrwr5rzM7jDBVUyxj5gvzswBG6RGYt6Wf3KmE8kcNBv0eYe01r/8AUEsBAi0AFAACAAgAcktkRxG3TfuqAAAA+gAAABIAAAAAAAAAAAAAAAAAAAAAAENvbmZpZy9QYWNrYWdlLnhtbFBLAQItABQAAgAIAHJLZEcPyumrpAAAAOkAAAATAAAAAAAAAAAAAAAAAPYAAABbQ29udGVudF9UeXBlc10ueG1sUEsBAi0AFAACAAgAcktkR/tb7doxAgAAUgYAABMAAAAAAAAAAAAAAAAA5wEAAEZvcm11bGFzL1NlY3Rpb24xLm1QSwUGAAAAAAMAAwDCAAAAZQQAAAAA" command="SELECT * FROM [slid_AE_Tables_SLID_FTFY]"/>
  </connection>
</connections>
</file>

<file path=xl/sharedStrings.xml><?xml version="1.0" encoding="utf-8"?>
<sst xmlns="http://schemas.openxmlformats.org/spreadsheetml/2006/main" count="5832" uniqueCount="215">
  <si>
    <t>Dimension_Value</t>
  </si>
  <si>
    <t>Label</t>
  </si>
  <si>
    <t>Table</t>
  </si>
  <si>
    <t>Run_Labels</t>
  </si>
  <si>
    <t>SEX</t>
  </si>
  <si>
    <t>EDUCATION</t>
  </si>
  <si>
    <t>AGE_GROUP</t>
  </si>
  <si>
    <t>MARITAL_STATUS</t>
  </si>
  <si>
    <t>EARNINGS_MEAN</t>
  </si>
  <si>
    <t>EARNINGS_MEAN_BSWCNT</t>
  </si>
  <si>
    <t>EARNINGS_MEAN_SE</t>
  </si>
  <si>
    <t>EARNINGS_MEAN_QI</t>
  </si>
  <si>
    <t>EARNINGS_COUNT</t>
  </si>
  <si>
    <t>EARNINGS_COUNT_BSWCNT</t>
  </si>
  <si>
    <t>EARNINGS_COUNT_SE</t>
  </si>
  <si>
    <t>EARNINGS_COUNT_QI</t>
  </si>
  <si>
    <t>Population</t>
  </si>
  <si>
    <t>Dimension</t>
  </si>
  <si>
    <t>Sector</t>
  </si>
  <si>
    <t>Union</t>
  </si>
  <si>
    <t>Disability</t>
  </si>
  <si>
    <t>Aboriginal</t>
  </si>
  <si>
    <t>Married/CL</t>
  </si>
  <si>
    <t>Table 1</t>
  </si>
  <si>
    <t>a</t>
  </si>
  <si>
    <t>b</t>
  </si>
  <si>
    <t>Single/Div/Widow</t>
  </si>
  <si>
    <t>15-24</t>
  </si>
  <si>
    <t>AGe_Group</t>
  </si>
  <si>
    <t>25-34</t>
  </si>
  <si>
    <t>35-44</t>
  </si>
  <si>
    <t>45-54</t>
  </si>
  <si>
    <t>55-64</t>
  </si>
  <si>
    <t>65 +</t>
  </si>
  <si>
    <t>01|Less than HS</t>
  </si>
  <si>
    <t>Education</t>
  </si>
  <si>
    <t>02|H.S. Graduate</t>
  </si>
  <si>
    <t>03|Some PSE</t>
  </si>
  <si>
    <t>04|Bach. Degree</t>
  </si>
  <si>
    <t>05|Graduae Degree</t>
  </si>
  <si>
    <t>Female</t>
  </si>
  <si>
    <t>Male</t>
  </si>
  <si>
    <t>c</t>
  </si>
  <si>
    <t>d</t>
  </si>
  <si>
    <t>Table 2</t>
  </si>
  <si>
    <t>N</t>
  </si>
  <si>
    <t>Y</t>
  </si>
  <si>
    <t>Pri</t>
  </si>
  <si>
    <t>P</t>
  </si>
  <si>
    <t>Pub</t>
  </si>
  <si>
    <t>e</t>
  </si>
  <si>
    <t>Table 3</t>
  </si>
  <si>
    <t>(All)</t>
  </si>
  <si>
    <t>(blank)</t>
  </si>
  <si>
    <t>Sum of EARNINGS_MEAN</t>
  </si>
  <si>
    <t>.</t>
  </si>
  <si>
    <t>Marital_Status</t>
  </si>
  <si>
    <t>SLID</t>
  </si>
  <si>
    <t>Annual Earnings</t>
  </si>
  <si>
    <t>Working Full-Time/Full-Year; 2009 2011</t>
  </si>
  <si>
    <t>Gender Ratio</t>
  </si>
  <si>
    <t>Age Group</t>
  </si>
  <si>
    <t>Marital Status</t>
  </si>
  <si>
    <t>Visible Minority</t>
  </si>
  <si>
    <t>EARNINGS_2011_MEAN</t>
  </si>
  <si>
    <t>EARNINGS_2011_MEAN_BSWCNT</t>
  </si>
  <si>
    <t>EARNINGS_2011_MEAN_SE</t>
  </si>
  <si>
    <t>EARNINGS_2011_MEAN_QI</t>
  </si>
  <si>
    <t>EARNINGS_2011_COUNT</t>
  </si>
  <si>
    <t>EARNINGS_2011_COUNT_BSWCNT</t>
  </si>
  <si>
    <t>EARNINGS_2011_COUNT_SE</t>
  </si>
  <si>
    <t>EARNINGS_2011_COUNT_QI</t>
  </si>
  <si>
    <t>Immigrant</t>
  </si>
  <si>
    <t>Recent_Immig</t>
  </si>
  <si>
    <t>Vis_Minority</t>
  </si>
  <si>
    <t>INDUSTRY_2D</t>
  </si>
  <si>
    <t>OCCUPATION_2D</t>
  </si>
  <si>
    <t>Table 4</t>
  </si>
  <si>
    <t>Table 5</t>
  </si>
  <si>
    <t>Managerial, Administrative and Related Occupations</t>
  </si>
  <si>
    <t>Occupations in Natural Sciences, Engineering and Mathematics</t>
  </si>
  <si>
    <t>Occupations in Social Sciences and Related Fields</t>
  </si>
  <si>
    <t>Occupations in Religion</t>
  </si>
  <si>
    <t>Teaching and Related Occupations</t>
  </si>
  <si>
    <t>Occupations in Medicine and Health</t>
  </si>
  <si>
    <t>Artistic, Literary, Recreational and Related Occupations</t>
  </si>
  <si>
    <t>Clerical and Related Occupations</t>
  </si>
  <si>
    <t>Sales Occupations</t>
  </si>
  <si>
    <t>Service Occupations</t>
  </si>
  <si>
    <t>Farming, Horticultural and Animal Husbandry Occupations</t>
  </si>
  <si>
    <t>Fishing, Trapping and Related Occupations</t>
  </si>
  <si>
    <t>Forestry and Logging Occupations</t>
  </si>
  <si>
    <t>Mining and Quarrying Including Oil and Gas Field Occupations</t>
  </si>
  <si>
    <t>Processing Occupations</t>
  </si>
  <si>
    <t>Machining and Related Occupations</t>
  </si>
  <si>
    <t>Product Fabricating, Assembling and Repairing Occupations</t>
  </si>
  <si>
    <t>Construction Trades Occupations</t>
  </si>
  <si>
    <t>Transport Equipment Operating Occupations</t>
  </si>
  <si>
    <t>Material Handling and Related Occupations, n.e.c.</t>
  </si>
  <si>
    <t>Other Crafts and Equipment Operating Occupations</t>
  </si>
  <si>
    <t>Agriculture (1100 to 1129, 1151-1152)</t>
  </si>
  <si>
    <t>Forestry and Logging with Support activities (1131 - 1133, 1153)</t>
  </si>
  <si>
    <t>Fishing, Hunting and Trapping (1141 - 1142)</t>
  </si>
  <si>
    <t>Mining and Oil and Gas Extraction (2100-2131)</t>
  </si>
  <si>
    <t>Utilities (2211 to 2213)</t>
  </si>
  <si>
    <t>Construction (2361 to 2389)</t>
  </si>
  <si>
    <t>Durables (3211 to 3219, 3271 to 3279, 3311 to 3379, 3391 to 3399)</t>
  </si>
  <si>
    <t>Non-durables (3111 to 3169, 3221 to 3262)</t>
  </si>
  <si>
    <t>Wholesale Trade (4111 to 4191)</t>
  </si>
  <si>
    <t>Retail Trade (4411 to 4543)</t>
  </si>
  <si>
    <t>Transportation and Warehousing (4811 to 4931)</t>
  </si>
  <si>
    <t>Finance and Insurance (5211 to 5269)</t>
  </si>
  <si>
    <t>Real Estate and Leasing (5311 to 5331)</t>
  </si>
  <si>
    <t>Professional, Scientific and Technical Services (5411 to 5419)</t>
  </si>
  <si>
    <t>Business, building and other support services (5511 to 5629)</t>
  </si>
  <si>
    <t>Educational Services (6111 to 6117)</t>
  </si>
  <si>
    <t>Health Care and Social Assistance (6211 to 6244)</t>
  </si>
  <si>
    <t>Information, Culture and Recreation (5111 to 5191, 7111 to 7139)</t>
  </si>
  <si>
    <t>Accommodation and Food Services (7211 to 7224)</t>
  </si>
  <si>
    <t>Other Services (8111 to 8141)</t>
  </si>
  <si>
    <t>Public Administration (9110 to 9191)</t>
  </si>
  <si>
    <t>Occupation</t>
  </si>
  <si>
    <t>Industry</t>
  </si>
  <si>
    <t>Total</t>
  </si>
  <si>
    <t xml:space="preserve"> </t>
  </si>
  <si>
    <t xml:space="preserve">Agriculture </t>
  </si>
  <si>
    <t xml:space="preserve">Utilities </t>
  </si>
  <si>
    <t xml:space="preserve">Construction </t>
  </si>
  <si>
    <t xml:space="preserve">Durables </t>
  </si>
  <si>
    <t xml:space="preserve">Non-durables </t>
  </si>
  <si>
    <t xml:space="preserve">Wholesale Trade </t>
  </si>
  <si>
    <t xml:space="preserve">Retail Trade </t>
  </si>
  <si>
    <t xml:space="preserve">Educational Services </t>
  </si>
  <si>
    <t xml:space="preserve">Other Services </t>
  </si>
  <si>
    <t xml:space="preserve">Public Administration </t>
  </si>
  <si>
    <t>Prof., Scientific &amp; Tech. Serv.</t>
  </si>
  <si>
    <t>Bus., building &amp; support serv.</t>
  </si>
  <si>
    <t>Forestry &amp; Logging</t>
  </si>
  <si>
    <t xml:space="preserve">Fishing, Hunting &amp; Trapping </t>
  </si>
  <si>
    <t>Mining &amp; Oil &amp; Gas</t>
  </si>
  <si>
    <t xml:space="preserve">Transportation &amp; Warehousing </t>
  </si>
  <si>
    <t xml:space="preserve">Finance &amp; Insurance </t>
  </si>
  <si>
    <t xml:space="preserve">Real Estate &amp; Leasing </t>
  </si>
  <si>
    <t xml:space="preserve">Health Care &amp; Social Assistance </t>
  </si>
  <si>
    <t>Inform., Cult. &amp; Recr.</t>
  </si>
  <si>
    <t xml:space="preserve">Accomm. &amp; Food Services </t>
  </si>
  <si>
    <t>Private Sector</t>
  </si>
  <si>
    <t>Public Sector</t>
  </si>
  <si>
    <t>Recent Immigrant</t>
  </si>
  <si>
    <t>Income_Measure</t>
  </si>
  <si>
    <t>Health Occups.</t>
  </si>
  <si>
    <t>Mgmt. Occups.</t>
  </si>
  <si>
    <t>Bus., Fin. &amp; Admin. Occups.</t>
  </si>
  <si>
    <t>Sales &amp; Service Occups.</t>
  </si>
  <si>
    <t>Nat. &amp; App. Sci. Occups.</t>
  </si>
  <si>
    <t>Occups. in Art, Cult. Recr.</t>
  </si>
  <si>
    <t xml:space="preserve">Trades, Trans. &amp; Eqp. Opr. </t>
  </si>
  <si>
    <t>Primary Industry</t>
  </si>
  <si>
    <t>Occps. Proc. Man. &amp; Util.</t>
  </si>
  <si>
    <t>Occups. in Soc. Sci., Gov.</t>
  </si>
  <si>
    <t>by Various Demographic Characteristics</t>
  </si>
  <si>
    <t xml:space="preserve">Dimension </t>
  </si>
  <si>
    <t>Category</t>
  </si>
  <si>
    <t>(Multiple Items)</t>
  </si>
  <si>
    <t>CV</t>
  </si>
  <si>
    <t>YEAR</t>
  </si>
  <si>
    <t>RTRA3140576_slid_AE_1</t>
  </si>
  <si>
    <t>RTRA3140576_slid_AE_2</t>
  </si>
  <si>
    <t>With a Disability</t>
  </si>
  <si>
    <t>W</t>
  </si>
  <si>
    <t>Without a Disability</t>
  </si>
  <si>
    <t>Private</t>
  </si>
  <si>
    <t>Public</t>
  </si>
  <si>
    <t>RTRA3140576_slid_AE_3</t>
  </si>
  <si>
    <t>Not Recent Immigrant</t>
  </si>
  <si>
    <t>R</t>
  </si>
  <si>
    <t>I</t>
  </si>
  <si>
    <t>Not Immigrant</t>
  </si>
  <si>
    <t>RTRA3140576_slid_AE_4</t>
  </si>
  <si>
    <t>A</t>
  </si>
  <si>
    <t>Not Aboriginal</t>
  </si>
  <si>
    <t>V</t>
  </si>
  <si>
    <t>RTRA3140576_slid_AE_5</t>
  </si>
  <si>
    <t>All With Some Earnings; 2011</t>
  </si>
  <si>
    <t>N/A</t>
  </si>
  <si>
    <t/>
  </si>
  <si>
    <t>01</t>
  </si>
  <si>
    <t>0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</si>
  <si>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</si>
  <si>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</si>
  <si>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</si>
  <si>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</si>
  <si>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</si>
  <si>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</si>
  <si>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</si>
  <si>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</si>
  <si>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</si>
  <si>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</si>
  <si>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</si>
  <si>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</si>
  <si>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</si>
  <si>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</si>
  <si>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</si>
  <si>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</si>
  <si>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</si>
  <si>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</si>
  <si>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</si>
  <si>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</si>
  <si>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</t>
  </si>
  <si>
    <t>21</t>
  </si>
  <si>
    <t>Not Unionized</t>
  </si>
  <si>
    <t>Unionized</t>
  </si>
  <si>
    <t>Not Visible MiNority</t>
  </si>
  <si>
    <t>Visible MiNority</t>
  </si>
  <si>
    <t>05|Graduate Degree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</si>
</sst>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0" xfId="0" pivotButton="1"/>
    <xf numFmtId="0" fontId="0" fillId="0" borderId="0" xfId="0" applyNumberFormat="1"/>
    <xf numFmtId="166" fontId="0" fillId="0" borderId="0" xfId="2" applyNumberFormat="1" applyFont="1"/>
    <xf numFmtId="166" fontId="0" fillId="0" borderId="0" xfId="0" applyNumberFormat="1"/>
    <xf numFmtId="9" fontId="0" fillId="0" borderId="0" xfId="3" applyFont="1"/>
    <xf numFmtId="167" fontId="0" fillId="0" borderId="0" xfId="1" applyNumberFormat="1" applyFont="1"/>
    <xf numFmtId="0" fontId="16" fillId="0" borderId="0" xfId="0" applyFont="1"/>
    <xf numFmtId="0" fontId="16" fillId="0" borderId="10" xfId="0" applyFont="1" applyBorder="1"/>
    <xf numFmtId="0" fontId="16" fillId="0" borderId="11" xfId="0" applyFont="1" applyBorder="1"/>
    <xf numFmtId="0" fontId="16" fillId="0" borderId="12" xfId="0" applyFont="1" applyBorder="1"/>
    <xf numFmtId="166" fontId="0" fillId="0" borderId="13" xfId="0" applyNumberFormat="1" applyBorder="1"/>
    <xf numFmtId="166" fontId="0" fillId="0" borderId="0" xfId="2" applyNumberFormat="1" applyFont="1" applyBorder="1"/>
    <xf numFmtId="166" fontId="0" fillId="0" borderId="14" xfId="2" applyNumberFormat="1" applyFont="1" applyBorder="1"/>
    <xf numFmtId="166" fontId="0" fillId="0" borderId="15" xfId="0" applyNumberFormat="1" applyBorder="1"/>
    <xf numFmtId="166" fontId="0" fillId="0" borderId="16" xfId="2" applyNumberFormat="1" applyFont="1" applyBorder="1"/>
    <xf numFmtId="166" fontId="0" fillId="0" borderId="17" xfId="2" applyNumberFormat="1" applyFont="1" applyBorder="1"/>
    <xf numFmtId="0" fontId="0" fillId="0" borderId="0" xfId="0" quotePrefix="1" applyNumberFormat="1" applyAlignment="1"/>
    <xf numFmtId="0" fontId="0" fillId="0" borderId="0" xfId="0" applyNumberFormat="1" applyAlignment="1"/>
    <xf numFmtId="9" fontId="0" fillId="0" borderId="0" xfId="3" applyFont="1" applyBorder="1" applyAlignment="1">
      <alignment horizontal="center"/>
    </xf>
    <xf numFmtId="9" fontId="0" fillId="0" borderId="0" xfId="3" applyFont="1" applyAlignment="1">
      <alignment horizontal="center"/>
    </xf>
    <xf numFmtId="9" fontId="0" fillId="0" borderId="16" xfId="3" applyFont="1" applyBorder="1" applyAlignment="1">
      <alignment horizontal="center"/>
    </xf>
  </cellXfs>
  <cellStyles count="45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urrency" xfId="2" builtinId="4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te" xfId="18" builtinId="10" customBuiltin="1"/>
    <cellStyle name="Output" xfId="13" builtinId="21" customBuiltin="1"/>
    <cellStyle name="Percent" xfId="3" builtinId="5"/>
    <cellStyle name="Title" xfId="4" builtinId="15" customBuiltin="1"/>
    <cellStyle name="Total" xfId="20" builtinId="25" customBuiltin="1"/>
    <cellStyle name="Warning Text" xfId="17" builtinId="11" customBuiltin="1"/>
  </cellStyles>
  <dxfs count="51"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font>
        <b/>
        <i val="0"/>
      </font>
      <border>
        <top style="thin">
          <color auto="1"/>
        </top>
        <vertical/>
        <horizontal/>
      </border>
    </dxf>
    <dxf>
      <font>
        <b/>
        <i val="0"/>
      </font>
      <border>
        <top style="thin">
          <color auto="1"/>
        </top>
        <vertical/>
        <horizontal/>
      </border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/>
        <i val="0"/>
      </font>
      <border>
        <top style="thin">
          <color auto="1"/>
        </top>
        <vertical/>
        <horizontal/>
      </border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50"/>
      <tableStyleElement type="headerRow" dxfId="49"/>
      <tableStyleElement type="firstRowStripe" dxfId="48"/>
    </tableStyle>
    <tableStyle name="TableStyleQueryResult" pivot="0" count="3">
      <tableStyleElement type="wholeTable" dxfId="47"/>
      <tableStyleElement type="headerRow" dxfId="46"/>
      <tableStyleElement type="firstRowStripe" dxfId="45"/>
    </tableStyle>
  </tableStyles>
  <colors>
    <mruColors>
      <color rgb="FFD9273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Aboriginal!$A$11:$A$32</c:f>
              <c:strCache>
                <c:ptCount val="3"/>
                <c:pt idx="0">
                  <c:v>Total</c:v>
                </c:pt>
                <c:pt idx="1">
                  <c:v> Aboriginal </c:v>
                </c:pt>
                <c:pt idx="2">
                  <c:v> Not Aboriginal </c:v>
                </c:pt>
              </c:strCache>
            </c:strRef>
          </c:cat>
          <c:val>
            <c:numRef>
              <c:f>Aboriginal!$C$11:$C$32</c:f>
              <c:numCache>
                <c:formatCode>_-"$"* #,##0_-;\-"$"* #,##0_-;_-"$"* "-"??_-;_-@_-</c:formatCode>
                <c:ptCount val="3"/>
                <c:pt idx="0">
                  <c:v>34000</c:v>
                </c:pt>
                <c:pt idx="1">
                  <c:v>29000</c:v>
                </c:pt>
                <c:pt idx="2">
                  <c:v>34000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Aboriginal!$A$11:$A$32</c:f>
              <c:strCache>
                <c:ptCount val="3"/>
                <c:pt idx="0">
                  <c:v>Total</c:v>
                </c:pt>
                <c:pt idx="1">
                  <c:v> Aboriginal </c:v>
                </c:pt>
                <c:pt idx="2">
                  <c:v> Not Aboriginal </c:v>
                </c:pt>
              </c:strCache>
            </c:strRef>
          </c:cat>
          <c:val>
            <c:numRef>
              <c:f>Aboriginal!$D$11:$D$32</c:f>
              <c:numCache>
                <c:formatCode>_-"$"* #,##0_-;\-"$"* #,##0_-;_-"$"* "-"??_-;_-@_-</c:formatCode>
                <c:ptCount val="3"/>
                <c:pt idx="0">
                  <c:v>50000</c:v>
                </c:pt>
                <c:pt idx="1">
                  <c:v>43000</c:v>
                </c:pt>
                <c:pt idx="2">
                  <c:v>51000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154368"/>
        <c:axId val="204155904"/>
      </c:barChart>
      <c:catAx>
        <c:axId val="204154368"/>
        <c:scaling>
          <c:orientation val="maxMin"/>
        </c:scaling>
        <c:delete val="0"/>
        <c:axPos val="l"/>
        <c:majorTickMark val="out"/>
        <c:minorTickMark val="none"/>
        <c:tickLblPos val="nextTo"/>
        <c:crossAx val="204155904"/>
        <c:crosses val="autoZero"/>
        <c:auto val="1"/>
        <c:lblAlgn val="ctr"/>
        <c:lblOffset val="100"/>
        <c:noMultiLvlLbl val="0"/>
      </c:catAx>
      <c:valAx>
        <c:axId val="204155904"/>
        <c:scaling>
          <c:orientation val="minMax"/>
        </c:scaling>
        <c:delete val="0"/>
        <c:axPos val="t"/>
        <c:majorGridlines/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04154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Education!$A$11:$A$32</c:f>
              <c:strCache>
                <c:ptCount val="6"/>
                <c:pt idx="0">
                  <c:v>Total</c:v>
                </c:pt>
                <c:pt idx="1">
                  <c:v> Less than HS </c:v>
                </c:pt>
                <c:pt idx="2">
                  <c:v> H.S. Graduate </c:v>
                </c:pt>
                <c:pt idx="3">
                  <c:v> Some PSE </c:v>
                </c:pt>
                <c:pt idx="4">
                  <c:v> Bach. Degree </c:v>
                </c:pt>
                <c:pt idx="5">
                  <c:v> Graduate Degree </c:v>
                </c:pt>
              </c:strCache>
            </c:strRef>
          </c:cat>
          <c:val>
            <c:numRef>
              <c:f>Education!$C$11:$C$32</c:f>
              <c:numCache>
                <c:formatCode>_-"$"* #,##0_-;\-"$"* #,##0_-;_-"$"* "-"??_-;_-@_-</c:formatCode>
                <c:ptCount val="6"/>
                <c:pt idx="0">
                  <c:v>34000</c:v>
                </c:pt>
                <c:pt idx="1">
                  <c:v>16600</c:v>
                </c:pt>
                <c:pt idx="2">
                  <c:v>29000</c:v>
                </c:pt>
                <c:pt idx="3">
                  <c:v>30000</c:v>
                </c:pt>
                <c:pt idx="4">
                  <c:v>46000</c:v>
                </c:pt>
                <c:pt idx="5">
                  <c:v>56000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Education!$A$11:$A$32</c:f>
              <c:strCache>
                <c:ptCount val="6"/>
                <c:pt idx="0">
                  <c:v>Total</c:v>
                </c:pt>
                <c:pt idx="1">
                  <c:v> Less than HS </c:v>
                </c:pt>
                <c:pt idx="2">
                  <c:v> H.S. Graduate </c:v>
                </c:pt>
                <c:pt idx="3">
                  <c:v> Some PSE </c:v>
                </c:pt>
                <c:pt idx="4">
                  <c:v> Bach. Degree </c:v>
                </c:pt>
                <c:pt idx="5">
                  <c:v> Graduate Degree </c:v>
                </c:pt>
              </c:strCache>
            </c:strRef>
          </c:cat>
          <c:val>
            <c:numRef>
              <c:f>Education!$D$11:$D$32</c:f>
              <c:numCache>
                <c:formatCode>_-"$"* #,##0_-;\-"$"* #,##0_-;_-"$"* "-"??_-;_-@_-</c:formatCode>
                <c:ptCount val="6"/>
                <c:pt idx="0">
                  <c:v>50000</c:v>
                </c:pt>
                <c:pt idx="1">
                  <c:v>24000</c:v>
                </c:pt>
                <c:pt idx="2">
                  <c:v>41000</c:v>
                </c:pt>
                <c:pt idx="3">
                  <c:v>45000</c:v>
                </c:pt>
                <c:pt idx="4">
                  <c:v>68000</c:v>
                </c:pt>
                <c:pt idx="5">
                  <c:v>84000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38944"/>
        <c:axId val="205144832"/>
      </c:barChart>
      <c:catAx>
        <c:axId val="205138944"/>
        <c:scaling>
          <c:orientation val="maxMin"/>
        </c:scaling>
        <c:delete val="0"/>
        <c:axPos val="l"/>
        <c:majorTickMark val="out"/>
        <c:minorTickMark val="none"/>
        <c:tickLblPos val="nextTo"/>
        <c:crossAx val="205144832"/>
        <c:crosses val="autoZero"/>
        <c:auto val="1"/>
        <c:lblAlgn val="ctr"/>
        <c:lblOffset val="100"/>
        <c:noMultiLvlLbl val="0"/>
      </c:catAx>
      <c:valAx>
        <c:axId val="205144832"/>
        <c:scaling>
          <c:orientation val="minMax"/>
        </c:scaling>
        <c:delete val="0"/>
        <c:axPos val="t"/>
        <c:majorGridlines/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05138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Education!$A$7</c:f>
          <c:strCache>
            <c:ptCount val="1"/>
            <c:pt idx="0">
              <c:v>Average Annual Earnings For Ontarians All With Some Earnings; 2011 by Education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Education!$C$10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Education!$A$11:$A$32</c:f>
              <c:strCache>
                <c:ptCount val="6"/>
                <c:pt idx="0">
                  <c:v>Total</c:v>
                </c:pt>
                <c:pt idx="1">
                  <c:v> Less than HS </c:v>
                </c:pt>
                <c:pt idx="2">
                  <c:v> H.S. Graduate </c:v>
                </c:pt>
                <c:pt idx="3">
                  <c:v> Some PSE </c:v>
                </c:pt>
                <c:pt idx="4">
                  <c:v> Bach. Degree </c:v>
                </c:pt>
                <c:pt idx="5">
                  <c:v> Graduate Degree </c:v>
                </c:pt>
              </c:strCache>
            </c:strRef>
          </c:cat>
          <c:val>
            <c:numRef>
              <c:f>Education!$C$11:$C$32</c:f>
              <c:numCache>
                <c:formatCode>_-"$"* #,##0_-;\-"$"* #,##0_-;_-"$"* "-"??_-;_-@_-</c:formatCode>
                <c:ptCount val="6"/>
                <c:pt idx="0">
                  <c:v>34000</c:v>
                </c:pt>
                <c:pt idx="1">
                  <c:v>16600</c:v>
                </c:pt>
                <c:pt idx="2">
                  <c:v>29000</c:v>
                </c:pt>
                <c:pt idx="3">
                  <c:v>30000</c:v>
                </c:pt>
                <c:pt idx="4">
                  <c:v>46000</c:v>
                </c:pt>
                <c:pt idx="5">
                  <c:v>56000</c:v>
                </c:pt>
              </c:numCache>
            </c:numRef>
          </c:val>
        </c:ser>
        <c:ser>
          <c:idx val="1"/>
          <c:order val="1"/>
          <c:tx>
            <c:strRef>
              <c:f>Education!$D$10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Education!$A$11:$A$32</c:f>
              <c:strCache>
                <c:ptCount val="6"/>
                <c:pt idx="0">
                  <c:v>Total</c:v>
                </c:pt>
                <c:pt idx="1">
                  <c:v> Less than HS </c:v>
                </c:pt>
                <c:pt idx="2">
                  <c:v> H.S. Graduate </c:v>
                </c:pt>
                <c:pt idx="3">
                  <c:v> Some PSE </c:v>
                </c:pt>
                <c:pt idx="4">
                  <c:v> Bach. Degree </c:v>
                </c:pt>
                <c:pt idx="5">
                  <c:v> Graduate Degree </c:v>
                </c:pt>
              </c:strCache>
            </c:strRef>
          </c:cat>
          <c:val>
            <c:numRef>
              <c:f>Education!$D$11:$D$32</c:f>
              <c:numCache>
                <c:formatCode>_-"$"* #,##0_-;\-"$"* #,##0_-;_-"$"* "-"??_-;_-@_-</c:formatCode>
                <c:ptCount val="6"/>
                <c:pt idx="0">
                  <c:v>50000</c:v>
                </c:pt>
                <c:pt idx="1">
                  <c:v>24000</c:v>
                </c:pt>
                <c:pt idx="2">
                  <c:v>41000</c:v>
                </c:pt>
                <c:pt idx="3">
                  <c:v>45000</c:v>
                </c:pt>
                <c:pt idx="4">
                  <c:v>68000</c:v>
                </c:pt>
                <c:pt idx="5">
                  <c:v>84000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9136"/>
        <c:axId val="204870400"/>
      </c:barChart>
      <c:lineChart>
        <c:grouping val="standard"/>
        <c:varyColors val="0"/>
        <c:ser>
          <c:idx val="2"/>
          <c:order val="2"/>
          <c:tx>
            <c:v>Ratio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Education!$B$11:$B$32</c:f>
              <c:numCache>
                <c:formatCode>0%</c:formatCode>
                <c:ptCount val="6"/>
                <c:pt idx="0">
                  <c:v>0.68</c:v>
                </c:pt>
                <c:pt idx="1">
                  <c:v>0.69166666666666665</c:v>
                </c:pt>
                <c:pt idx="2">
                  <c:v>0.70731707317073167</c:v>
                </c:pt>
                <c:pt idx="3">
                  <c:v>0.66666666666666663</c:v>
                </c:pt>
                <c:pt idx="4">
                  <c:v>0.67647058823529416</c:v>
                </c:pt>
                <c:pt idx="5">
                  <c:v>0.66666666666666663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874496"/>
        <c:axId val="204872320"/>
      </c:lineChart>
      <c:catAx>
        <c:axId val="205179136"/>
        <c:scaling>
          <c:orientation val="minMax"/>
        </c:scaling>
        <c:delete val="0"/>
        <c:axPos val="b"/>
        <c:title>
          <c:tx>
            <c:strRef>
              <c:f>Education!$A$4</c:f>
              <c:strCache>
                <c:ptCount val="1"/>
                <c:pt idx="0">
                  <c:v>Education</c:v>
                </c:pt>
              </c:strCache>
            </c:strRef>
          </c:tx>
          <c:layout/>
          <c:overlay val="0"/>
        </c:title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04870400"/>
        <c:crosses val="autoZero"/>
        <c:auto val="1"/>
        <c:lblAlgn val="ctr"/>
        <c:lblOffset val="100"/>
        <c:noMultiLvlLbl val="0"/>
      </c:catAx>
      <c:valAx>
        <c:axId val="204870400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Education!$A$2</c:f>
              <c:strCache>
                <c:ptCount val="1"/>
                <c:pt idx="0">
                  <c:v>Annual Earnings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05179136"/>
        <c:crosses val="autoZero"/>
        <c:crossBetween val="between"/>
      </c:valAx>
      <c:valAx>
        <c:axId val="204872320"/>
        <c:scaling>
          <c:orientation val="minMax"/>
          <c:max val="1"/>
        </c:scaling>
        <c:delete val="0"/>
        <c:axPos val="r"/>
        <c:title>
          <c:tx>
            <c:strRef>
              <c:f>Education!$A$58</c:f>
              <c:strCache>
                <c:ptCount val="1"/>
                <c:pt idx="0">
                  <c:v>Gender Ratio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crossAx val="204874496"/>
        <c:crosses val="max"/>
        <c:crossBetween val="between"/>
        <c:majorUnit val="0.25"/>
      </c:valAx>
      <c:catAx>
        <c:axId val="204874496"/>
        <c:scaling>
          <c:orientation val="minMax"/>
        </c:scaling>
        <c:delete val="1"/>
        <c:axPos val="b"/>
        <c:majorTickMark val="out"/>
        <c:minorTickMark val="none"/>
        <c:tickLblPos val="nextTo"/>
        <c:crossAx val="2048723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1984441475501479"/>
          <c:y val="0.92938872419482488"/>
          <c:w val="0.35524583795256642"/>
          <c:h val="6.899059678868932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Education!$A$7</c:f>
          <c:strCache>
            <c:ptCount val="1"/>
            <c:pt idx="0">
              <c:v>Average Annual Earnings For Ontarians All With Some Earnings; 2011 by Education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Education!$C$10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Education!$A$11:$A$32</c:f>
              <c:strCache>
                <c:ptCount val="6"/>
                <c:pt idx="0">
                  <c:v>Total</c:v>
                </c:pt>
                <c:pt idx="1">
                  <c:v> Less than HS </c:v>
                </c:pt>
                <c:pt idx="2">
                  <c:v> H.S. Graduate </c:v>
                </c:pt>
                <c:pt idx="3">
                  <c:v> Some PSE </c:v>
                </c:pt>
                <c:pt idx="4">
                  <c:v> Bach. Degree </c:v>
                </c:pt>
                <c:pt idx="5">
                  <c:v> Graduate Degree </c:v>
                </c:pt>
              </c:strCache>
            </c:strRef>
          </c:cat>
          <c:val>
            <c:numRef>
              <c:f>Education!$C$11:$C$32</c:f>
              <c:numCache>
                <c:formatCode>_-"$"* #,##0_-;\-"$"* #,##0_-;_-"$"* "-"??_-;_-@_-</c:formatCode>
                <c:ptCount val="6"/>
                <c:pt idx="0">
                  <c:v>34000</c:v>
                </c:pt>
                <c:pt idx="1">
                  <c:v>16600</c:v>
                </c:pt>
                <c:pt idx="2">
                  <c:v>29000</c:v>
                </c:pt>
                <c:pt idx="3">
                  <c:v>30000</c:v>
                </c:pt>
                <c:pt idx="4">
                  <c:v>46000</c:v>
                </c:pt>
                <c:pt idx="5">
                  <c:v>56000</c:v>
                </c:pt>
              </c:numCache>
            </c:numRef>
          </c:val>
        </c:ser>
        <c:ser>
          <c:idx val="1"/>
          <c:order val="1"/>
          <c:tx>
            <c:strRef>
              <c:f>Education!$D$10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Education!$A$11:$A$32</c:f>
              <c:strCache>
                <c:ptCount val="6"/>
                <c:pt idx="0">
                  <c:v>Total</c:v>
                </c:pt>
                <c:pt idx="1">
                  <c:v> Less than HS </c:v>
                </c:pt>
                <c:pt idx="2">
                  <c:v> H.S. Graduate </c:v>
                </c:pt>
                <c:pt idx="3">
                  <c:v> Some PSE </c:v>
                </c:pt>
                <c:pt idx="4">
                  <c:v> Bach. Degree </c:v>
                </c:pt>
                <c:pt idx="5">
                  <c:v> Graduate Degree </c:v>
                </c:pt>
              </c:strCache>
            </c:strRef>
          </c:cat>
          <c:val>
            <c:numRef>
              <c:f>Education!$D$11:$D$32</c:f>
              <c:numCache>
                <c:formatCode>_-"$"* #,##0_-;\-"$"* #,##0_-;_-"$"* "-"??_-;_-@_-</c:formatCode>
                <c:ptCount val="6"/>
                <c:pt idx="0">
                  <c:v>50000</c:v>
                </c:pt>
                <c:pt idx="1">
                  <c:v>24000</c:v>
                </c:pt>
                <c:pt idx="2">
                  <c:v>41000</c:v>
                </c:pt>
                <c:pt idx="3">
                  <c:v>45000</c:v>
                </c:pt>
                <c:pt idx="4">
                  <c:v>68000</c:v>
                </c:pt>
                <c:pt idx="5">
                  <c:v>84000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895744"/>
        <c:axId val="204897664"/>
      </c:barChart>
      <c:catAx>
        <c:axId val="204895744"/>
        <c:scaling>
          <c:orientation val="maxMin"/>
        </c:scaling>
        <c:delete val="0"/>
        <c:axPos val="l"/>
        <c:title>
          <c:tx>
            <c:strRef>
              <c:f>Education!$A$4</c:f>
              <c:strCache>
                <c:ptCount val="1"/>
                <c:pt idx="0">
                  <c:v>Education</c:v>
                </c:pt>
              </c:strCache>
            </c:strRef>
          </c:tx>
          <c:layout/>
          <c:overlay val="0"/>
        </c:title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204897664"/>
        <c:crosses val="autoZero"/>
        <c:auto val="1"/>
        <c:lblAlgn val="ctr"/>
        <c:lblOffset val="100"/>
        <c:noMultiLvlLbl val="0"/>
      </c:catAx>
      <c:valAx>
        <c:axId val="204897664"/>
        <c:scaling>
          <c:orientation val="minMax"/>
        </c:scaling>
        <c:delete val="0"/>
        <c:axPos val="t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Education!$A$2</c:f>
              <c:strCache>
                <c:ptCount val="1"/>
                <c:pt idx="0">
                  <c:v>Annual Earnings</c:v>
                </c:pt>
              </c:strCache>
            </c:strRef>
          </c:tx>
          <c:layout/>
          <c:overlay val="0"/>
          <c:txPr>
            <a:bodyPr rot="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04895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984441475501479"/>
          <c:y val="0.92938872419482488"/>
          <c:w val="5.7218717826017604E-2"/>
          <c:h val="7.061129455592245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Sector!$A$11:$A$32</c:f>
              <c:strCache>
                <c:ptCount val="3"/>
                <c:pt idx="0">
                  <c:v>Total</c:v>
                </c:pt>
                <c:pt idx="1">
                  <c:v> Private Sector </c:v>
                </c:pt>
                <c:pt idx="2">
                  <c:v> Public Sector </c:v>
                </c:pt>
              </c:strCache>
            </c:strRef>
          </c:cat>
          <c:val>
            <c:numRef>
              <c:f>Sector!$C$11:$C$32</c:f>
              <c:numCache>
                <c:formatCode>_-"$"* #,##0_-;\-"$"* #,##0_-;_-"$"* "-"??_-;_-@_-</c:formatCode>
                <c:ptCount val="3"/>
                <c:pt idx="0">
                  <c:v>34000</c:v>
                </c:pt>
                <c:pt idx="1">
                  <c:v>32000</c:v>
                </c:pt>
                <c:pt idx="2">
                  <c:v>50000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Sector!$A$11:$A$32</c:f>
              <c:strCache>
                <c:ptCount val="3"/>
                <c:pt idx="0">
                  <c:v>Total</c:v>
                </c:pt>
                <c:pt idx="1">
                  <c:v> Private Sector </c:v>
                </c:pt>
                <c:pt idx="2">
                  <c:v> Public Sector </c:v>
                </c:pt>
              </c:strCache>
            </c:strRef>
          </c:cat>
          <c:val>
            <c:numRef>
              <c:f>Sector!$D$11:$D$32</c:f>
              <c:numCache>
                <c:formatCode>_-"$"* #,##0_-;\-"$"* #,##0_-;_-"$"* "-"??_-;_-@_-</c:formatCode>
                <c:ptCount val="3"/>
                <c:pt idx="0">
                  <c:v>50000</c:v>
                </c:pt>
                <c:pt idx="1">
                  <c:v>51000</c:v>
                </c:pt>
                <c:pt idx="2">
                  <c:v>67000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657792"/>
        <c:axId val="204659328"/>
      </c:barChart>
      <c:catAx>
        <c:axId val="204657792"/>
        <c:scaling>
          <c:orientation val="maxMin"/>
        </c:scaling>
        <c:delete val="0"/>
        <c:axPos val="l"/>
        <c:majorTickMark val="out"/>
        <c:minorTickMark val="none"/>
        <c:tickLblPos val="nextTo"/>
        <c:crossAx val="204659328"/>
        <c:crosses val="autoZero"/>
        <c:auto val="1"/>
        <c:lblAlgn val="ctr"/>
        <c:lblOffset val="100"/>
        <c:noMultiLvlLbl val="0"/>
      </c:catAx>
      <c:valAx>
        <c:axId val="204659328"/>
        <c:scaling>
          <c:orientation val="minMax"/>
        </c:scaling>
        <c:delete val="0"/>
        <c:axPos val="t"/>
        <c:majorGridlines/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04657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Sector!$A$7</c:f>
          <c:strCache>
            <c:ptCount val="1"/>
            <c:pt idx="0">
              <c:v>Average Annual Earnings For Ontarians All With Some Earnings; 2011 by Sector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Sector!$C$10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Sector!$A$11:$A$32</c:f>
              <c:strCache>
                <c:ptCount val="3"/>
                <c:pt idx="0">
                  <c:v>Total</c:v>
                </c:pt>
                <c:pt idx="1">
                  <c:v> Private Sector </c:v>
                </c:pt>
                <c:pt idx="2">
                  <c:v> Public Sector </c:v>
                </c:pt>
              </c:strCache>
            </c:strRef>
          </c:cat>
          <c:val>
            <c:numRef>
              <c:f>Sector!$C$11:$C$32</c:f>
              <c:numCache>
                <c:formatCode>_-"$"* #,##0_-;\-"$"* #,##0_-;_-"$"* "-"??_-;_-@_-</c:formatCode>
                <c:ptCount val="3"/>
                <c:pt idx="0">
                  <c:v>34000</c:v>
                </c:pt>
                <c:pt idx="1">
                  <c:v>32000</c:v>
                </c:pt>
                <c:pt idx="2">
                  <c:v>50000</c:v>
                </c:pt>
              </c:numCache>
            </c:numRef>
          </c:val>
        </c:ser>
        <c:ser>
          <c:idx val="1"/>
          <c:order val="1"/>
          <c:tx>
            <c:strRef>
              <c:f>Sector!$D$10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Sector!$A$11:$A$32</c:f>
              <c:strCache>
                <c:ptCount val="3"/>
                <c:pt idx="0">
                  <c:v>Total</c:v>
                </c:pt>
                <c:pt idx="1">
                  <c:v> Private Sector </c:v>
                </c:pt>
                <c:pt idx="2">
                  <c:v> Public Sector </c:v>
                </c:pt>
              </c:strCache>
            </c:strRef>
          </c:cat>
          <c:val>
            <c:numRef>
              <c:f>Sector!$D$11:$D$32</c:f>
              <c:numCache>
                <c:formatCode>_-"$"* #,##0_-;\-"$"* #,##0_-;_-"$"* "-"??_-;_-@_-</c:formatCode>
                <c:ptCount val="3"/>
                <c:pt idx="0">
                  <c:v>50000</c:v>
                </c:pt>
                <c:pt idx="1">
                  <c:v>51000</c:v>
                </c:pt>
                <c:pt idx="2">
                  <c:v>67000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63520"/>
        <c:axId val="204765824"/>
      </c:barChart>
      <c:lineChart>
        <c:grouping val="standard"/>
        <c:varyColors val="0"/>
        <c:ser>
          <c:idx val="2"/>
          <c:order val="2"/>
          <c:tx>
            <c:v>Ratio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Sector!$B$11:$B$32</c:f>
              <c:numCache>
                <c:formatCode>0%</c:formatCode>
                <c:ptCount val="3"/>
                <c:pt idx="0">
                  <c:v>0.68</c:v>
                </c:pt>
                <c:pt idx="1">
                  <c:v>0.62745098039215685</c:v>
                </c:pt>
                <c:pt idx="2">
                  <c:v>0.74626865671641796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69920"/>
        <c:axId val="204768000"/>
      </c:lineChart>
      <c:catAx>
        <c:axId val="204763520"/>
        <c:scaling>
          <c:orientation val="minMax"/>
        </c:scaling>
        <c:delete val="0"/>
        <c:axPos val="b"/>
        <c:title>
          <c:tx>
            <c:strRef>
              <c:f>Sector!$A$4</c:f>
              <c:strCache>
                <c:ptCount val="1"/>
                <c:pt idx="0">
                  <c:v>Sector</c:v>
                </c:pt>
              </c:strCache>
            </c:strRef>
          </c:tx>
          <c:layout/>
          <c:overlay val="0"/>
        </c:title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04765824"/>
        <c:crosses val="autoZero"/>
        <c:auto val="1"/>
        <c:lblAlgn val="ctr"/>
        <c:lblOffset val="100"/>
        <c:noMultiLvlLbl val="0"/>
      </c:catAx>
      <c:valAx>
        <c:axId val="204765824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Sector!$A$2</c:f>
              <c:strCache>
                <c:ptCount val="1"/>
                <c:pt idx="0">
                  <c:v>Annual Earnings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04763520"/>
        <c:crosses val="autoZero"/>
        <c:crossBetween val="between"/>
      </c:valAx>
      <c:valAx>
        <c:axId val="204768000"/>
        <c:scaling>
          <c:orientation val="minMax"/>
          <c:max val="1"/>
        </c:scaling>
        <c:delete val="0"/>
        <c:axPos val="r"/>
        <c:title>
          <c:tx>
            <c:strRef>
              <c:f>Sector!$A$58</c:f>
              <c:strCache>
                <c:ptCount val="1"/>
                <c:pt idx="0">
                  <c:v>Gender Ratio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crossAx val="204769920"/>
        <c:crosses val="max"/>
        <c:crossBetween val="between"/>
        <c:majorUnit val="0.25"/>
      </c:valAx>
      <c:catAx>
        <c:axId val="204769920"/>
        <c:scaling>
          <c:orientation val="minMax"/>
        </c:scaling>
        <c:delete val="1"/>
        <c:axPos val="b"/>
        <c:majorTickMark val="out"/>
        <c:minorTickMark val="none"/>
        <c:tickLblPos val="nextTo"/>
        <c:crossAx val="2047680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1984441475501479"/>
          <c:y val="0.92938872419482488"/>
          <c:w val="0.35524583795256642"/>
          <c:h val="6.899059678868932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Sector!$A$7</c:f>
          <c:strCache>
            <c:ptCount val="1"/>
            <c:pt idx="0">
              <c:v>Average Annual Earnings For Ontarians All With Some Earnings; 2011 by Sector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Sector!$C$10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Sector!$A$11:$A$32</c:f>
              <c:strCache>
                <c:ptCount val="3"/>
                <c:pt idx="0">
                  <c:v>Total</c:v>
                </c:pt>
                <c:pt idx="1">
                  <c:v> Private Sector </c:v>
                </c:pt>
                <c:pt idx="2">
                  <c:v> Public Sector </c:v>
                </c:pt>
              </c:strCache>
            </c:strRef>
          </c:cat>
          <c:val>
            <c:numRef>
              <c:f>Sector!$C$11:$C$32</c:f>
              <c:numCache>
                <c:formatCode>_-"$"* #,##0_-;\-"$"* #,##0_-;_-"$"* "-"??_-;_-@_-</c:formatCode>
                <c:ptCount val="3"/>
                <c:pt idx="0">
                  <c:v>34000</c:v>
                </c:pt>
                <c:pt idx="1">
                  <c:v>32000</c:v>
                </c:pt>
                <c:pt idx="2">
                  <c:v>50000</c:v>
                </c:pt>
              </c:numCache>
            </c:numRef>
          </c:val>
        </c:ser>
        <c:ser>
          <c:idx val="1"/>
          <c:order val="1"/>
          <c:tx>
            <c:strRef>
              <c:f>Sector!$D$10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Sector!$A$11:$A$32</c:f>
              <c:strCache>
                <c:ptCount val="3"/>
                <c:pt idx="0">
                  <c:v>Total</c:v>
                </c:pt>
                <c:pt idx="1">
                  <c:v> Private Sector </c:v>
                </c:pt>
                <c:pt idx="2">
                  <c:v> Public Sector </c:v>
                </c:pt>
              </c:strCache>
            </c:strRef>
          </c:cat>
          <c:val>
            <c:numRef>
              <c:f>Sector!$D$11:$D$32</c:f>
              <c:numCache>
                <c:formatCode>_-"$"* #,##0_-;\-"$"* #,##0_-;_-"$"* "-"??_-;_-@_-</c:formatCode>
                <c:ptCount val="3"/>
                <c:pt idx="0">
                  <c:v>50000</c:v>
                </c:pt>
                <c:pt idx="1">
                  <c:v>51000</c:v>
                </c:pt>
                <c:pt idx="2">
                  <c:v>67000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942720"/>
        <c:axId val="204944896"/>
      </c:barChart>
      <c:catAx>
        <c:axId val="204942720"/>
        <c:scaling>
          <c:orientation val="maxMin"/>
        </c:scaling>
        <c:delete val="0"/>
        <c:axPos val="l"/>
        <c:title>
          <c:tx>
            <c:strRef>
              <c:f>Sector!$A$4</c:f>
              <c:strCache>
                <c:ptCount val="1"/>
                <c:pt idx="0">
                  <c:v>Sector</c:v>
                </c:pt>
              </c:strCache>
            </c:strRef>
          </c:tx>
          <c:layout/>
          <c:overlay val="0"/>
        </c:title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204944896"/>
        <c:crosses val="autoZero"/>
        <c:auto val="1"/>
        <c:lblAlgn val="ctr"/>
        <c:lblOffset val="100"/>
        <c:noMultiLvlLbl val="0"/>
      </c:catAx>
      <c:valAx>
        <c:axId val="204944896"/>
        <c:scaling>
          <c:orientation val="minMax"/>
        </c:scaling>
        <c:delete val="0"/>
        <c:axPos val="t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Sector!$A$2</c:f>
              <c:strCache>
                <c:ptCount val="1"/>
                <c:pt idx="0">
                  <c:v>Annual Earnings</c:v>
                </c:pt>
              </c:strCache>
            </c:strRef>
          </c:tx>
          <c:layout/>
          <c:overlay val="0"/>
          <c:txPr>
            <a:bodyPr rot="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04942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984441475501479"/>
          <c:y val="0.92938872419482488"/>
          <c:w val="5.7218717826017604E-2"/>
          <c:h val="7.061129455592245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Union!$A$11:$A$32</c:f>
              <c:strCache>
                <c:ptCount val="3"/>
                <c:pt idx="0">
                  <c:v>Total</c:v>
                </c:pt>
                <c:pt idx="1">
                  <c:v> Not Unionized </c:v>
                </c:pt>
                <c:pt idx="2">
                  <c:v> Unionized </c:v>
                </c:pt>
              </c:strCache>
            </c:strRef>
          </c:cat>
          <c:val>
            <c:numRef>
              <c:f>Union!$C$11:$C$32</c:f>
              <c:numCache>
                <c:formatCode>_-"$"* #,##0_-;\-"$"* #,##0_-;_-"$"* "-"??_-;_-@_-</c:formatCode>
                <c:ptCount val="3"/>
                <c:pt idx="0">
                  <c:v>34000</c:v>
                </c:pt>
                <c:pt idx="1">
                  <c:v>34000</c:v>
                </c:pt>
                <c:pt idx="2">
                  <c:v>48000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Union!$A$11:$A$32</c:f>
              <c:strCache>
                <c:ptCount val="3"/>
                <c:pt idx="0">
                  <c:v>Total</c:v>
                </c:pt>
                <c:pt idx="1">
                  <c:v> Not Unionized </c:v>
                </c:pt>
                <c:pt idx="2">
                  <c:v> Unionized </c:v>
                </c:pt>
              </c:strCache>
            </c:strRef>
          </c:cat>
          <c:val>
            <c:numRef>
              <c:f>Union!$D$11:$D$32</c:f>
              <c:numCache>
                <c:formatCode>_-"$"* #,##0_-;\-"$"* #,##0_-;_-"$"* "-"??_-;_-@_-</c:formatCode>
                <c:ptCount val="3"/>
                <c:pt idx="0">
                  <c:v>50000</c:v>
                </c:pt>
                <c:pt idx="1">
                  <c:v>51000</c:v>
                </c:pt>
                <c:pt idx="2">
                  <c:v>62000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03776"/>
        <c:axId val="205026048"/>
      </c:barChart>
      <c:catAx>
        <c:axId val="205003776"/>
        <c:scaling>
          <c:orientation val="maxMin"/>
        </c:scaling>
        <c:delete val="0"/>
        <c:axPos val="l"/>
        <c:majorTickMark val="out"/>
        <c:minorTickMark val="none"/>
        <c:tickLblPos val="nextTo"/>
        <c:crossAx val="205026048"/>
        <c:crosses val="autoZero"/>
        <c:auto val="1"/>
        <c:lblAlgn val="ctr"/>
        <c:lblOffset val="100"/>
        <c:noMultiLvlLbl val="0"/>
      </c:catAx>
      <c:valAx>
        <c:axId val="205026048"/>
        <c:scaling>
          <c:orientation val="minMax"/>
        </c:scaling>
        <c:delete val="0"/>
        <c:axPos val="t"/>
        <c:majorGridlines/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05003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Union!$A$7</c:f>
          <c:strCache>
            <c:ptCount val="1"/>
            <c:pt idx="0">
              <c:v>Average Annual Earnings For Ontarians All With Some Earnings; 2011 by Union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Union!$C$10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Union!$A$11:$A$32</c:f>
              <c:strCache>
                <c:ptCount val="3"/>
                <c:pt idx="0">
                  <c:v>Total</c:v>
                </c:pt>
                <c:pt idx="1">
                  <c:v> Not Unionized </c:v>
                </c:pt>
                <c:pt idx="2">
                  <c:v> Unionized </c:v>
                </c:pt>
              </c:strCache>
            </c:strRef>
          </c:cat>
          <c:val>
            <c:numRef>
              <c:f>Union!$C$11:$C$32</c:f>
              <c:numCache>
                <c:formatCode>_-"$"* #,##0_-;\-"$"* #,##0_-;_-"$"* "-"??_-;_-@_-</c:formatCode>
                <c:ptCount val="3"/>
                <c:pt idx="0">
                  <c:v>34000</c:v>
                </c:pt>
                <c:pt idx="1">
                  <c:v>34000</c:v>
                </c:pt>
                <c:pt idx="2">
                  <c:v>48000</c:v>
                </c:pt>
              </c:numCache>
            </c:numRef>
          </c:val>
        </c:ser>
        <c:ser>
          <c:idx val="1"/>
          <c:order val="1"/>
          <c:tx>
            <c:strRef>
              <c:f>Union!$D$10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Union!$A$11:$A$32</c:f>
              <c:strCache>
                <c:ptCount val="3"/>
                <c:pt idx="0">
                  <c:v>Total</c:v>
                </c:pt>
                <c:pt idx="1">
                  <c:v> Not Unionized </c:v>
                </c:pt>
                <c:pt idx="2">
                  <c:v> Unionized </c:v>
                </c:pt>
              </c:strCache>
            </c:strRef>
          </c:cat>
          <c:val>
            <c:numRef>
              <c:f>Union!$D$11:$D$32</c:f>
              <c:numCache>
                <c:formatCode>_-"$"* #,##0_-;\-"$"* #,##0_-;_-"$"* "-"??_-;_-@_-</c:formatCode>
                <c:ptCount val="3"/>
                <c:pt idx="0">
                  <c:v>50000</c:v>
                </c:pt>
                <c:pt idx="1">
                  <c:v>51000</c:v>
                </c:pt>
                <c:pt idx="2">
                  <c:v>62000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72640"/>
        <c:axId val="205079296"/>
      </c:barChart>
      <c:lineChart>
        <c:grouping val="standard"/>
        <c:varyColors val="0"/>
        <c:ser>
          <c:idx val="2"/>
          <c:order val="2"/>
          <c:tx>
            <c:v>Ratio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Union!$B$11:$B$32</c:f>
              <c:numCache>
                <c:formatCode>0%</c:formatCode>
                <c:ptCount val="3"/>
                <c:pt idx="0">
                  <c:v>0.68</c:v>
                </c:pt>
                <c:pt idx="1">
                  <c:v>0.66666666666666663</c:v>
                </c:pt>
                <c:pt idx="2">
                  <c:v>0.77419354838709675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87488"/>
        <c:axId val="205081216"/>
      </c:lineChart>
      <c:catAx>
        <c:axId val="205072640"/>
        <c:scaling>
          <c:orientation val="minMax"/>
        </c:scaling>
        <c:delete val="0"/>
        <c:axPos val="b"/>
        <c:title>
          <c:tx>
            <c:strRef>
              <c:f>Union!$A$4</c:f>
              <c:strCache>
                <c:ptCount val="1"/>
                <c:pt idx="0">
                  <c:v>Union</c:v>
                </c:pt>
              </c:strCache>
            </c:strRef>
          </c:tx>
          <c:layout/>
          <c:overlay val="0"/>
        </c:title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05079296"/>
        <c:crosses val="autoZero"/>
        <c:auto val="1"/>
        <c:lblAlgn val="ctr"/>
        <c:lblOffset val="100"/>
        <c:noMultiLvlLbl val="0"/>
      </c:catAx>
      <c:valAx>
        <c:axId val="205079296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Union!$A$2</c:f>
              <c:strCache>
                <c:ptCount val="1"/>
                <c:pt idx="0">
                  <c:v>Annual Earnings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05072640"/>
        <c:crosses val="autoZero"/>
        <c:crossBetween val="between"/>
      </c:valAx>
      <c:valAx>
        <c:axId val="205081216"/>
        <c:scaling>
          <c:orientation val="minMax"/>
          <c:max val="1"/>
        </c:scaling>
        <c:delete val="0"/>
        <c:axPos val="r"/>
        <c:title>
          <c:tx>
            <c:strRef>
              <c:f>Union!$A$58</c:f>
              <c:strCache>
                <c:ptCount val="1"/>
                <c:pt idx="0">
                  <c:v>Gender Ratio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crossAx val="205087488"/>
        <c:crosses val="max"/>
        <c:crossBetween val="between"/>
        <c:majorUnit val="0.25"/>
      </c:valAx>
      <c:catAx>
        <c:axId val="205087488"/>
        <c:scaling>
          <c:orientation val="minMax"/>
        </c:scaling>
        <c:delete val="1"/>
        <c:axPos val="b"/>
        <c:majorTickMark val="out"/>
        <c:minorTickMark val="none"/>
        <c:tickLblPos val="nextTo"/>
        <c:crossAx val="2050812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1984441475501479"/>
          <c:y val="0.92938872419482488"/>
          <c:w val="0.35524583795256642"/>
          <c:h val="6.899059678868932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Union!$A$7</c:f>
          <c:strCache>
            <c:ptCount val="1"/>
            <c:pt idx="0">
              <c:v>Average Annual Earnings For Ontarians All With Some Earnings; 2011 by Union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Union!$C$10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Union!$A$11:$A$32</c:f>
              <c:strCache>
                <c:ptCount val="3"/>
                <c:pt idx="0">
                  <c:v>Total</c:v>
                </c:pt>
                <c:pt idx="1">
                  <c:v> Not Unionized </c:v>
                </c:pt>
                <c:pt idx="2">
                  <c:v> Unionized </c:v>
                </c:pt>
              </c:strCache>
            </c:strRef>
          </c:cat>
          <c:val>
            <c:numRef>
              <c:f>Union!$C$11:$C$32</c:f>
              <c:numCache>
                <c:formatCode>_-"$"* #,##0_-;\-"$"* #,##0_-;_-"$"* "-"??_-;_-@_-</c:formatCode>
                <c:ptCount val="3"/>
                <c:pt idx="0">
                  <c:v>34000</c:v>
                </c:pt>
                <c:pt idx="1">
                  <c:v>34000</c:v>
                </c:pt>
                <c:pt idx="2">
                  <c:v>48000</c:v>
                </c:pt>
              </c:numCache>
            </c:numRef>
          </c:val>
        </c:ser>
        <c:ser>
          <c:idx val="1"/>
          <c:order val="1"/>
          <c:tx>
            <c:strRef>
              <c:f>Union!$D$10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Union!$A$11:$A$32</c:f>
              <c:strCache>
                <c:ptCount val="3"/>
                <c:pt idx="0">
                  <c:v>Total</c:v>
                </c:pt>
                <c:pt idx="1">
                  <c:v> Not Unionized </c:v>
                </c:pt>
                <c:pt idx="2">
                  <c:v> Unionized </c:v>
                </c:pt>
              </c:strCache>
            </c:strRef>
          </c:cat>
          <c:val>
            <c:numRef>
              <c:f>Union!$D$11:$D$32</c:f>
              <c:numCache>
                <c:formatCode>_-"$"* #,##0_-;\-"$"* #,##0_-;_-"$"* "-"??_-;_-@_-</c:formatCode>
                <c:ptCount val="3"/>
                <c:pt idx="0">
                  <c:v>50000</c:v>
                </c:pt>
                <c:pt idx="1">
                  <c:v>51000</c:v>
                </c:pt>
                <c:pt idx="2">
                  <c:v>62000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12832"/>
        <c:axId val="205114752"/>
      </c:barChart>
      <c:catAx>
        <c:axId val="205112832"/>
        <c:scaling>
          <c:orientation val="maxMin"/>
        </c:scaling>
        <c:delete val="0"/>
        <c:axPos val="l"/>
        <c:title>
          <c:tx>
            <c:strRef>
              <c:f>Union!$A$4</c:f>
              <c:strCache>
                <c:ptCount val="1"/>
                <c:pt idx="0">
                  <c:v>Union</c:v>
                </c:pt>
              </c:strCache>
            </c:strRef>
          </c:tx>
          <c:layout/>
          <c:overlay val="0"/>
        </c:title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205114752"/>
        <c:crosses val="autoZero"/>
        <c:auto val="1"/>
        <c:lblAlgn val="ctr"/>
        <c:lblOffset val="100"/>
        <c:noMultiLvlLbl val="0"/>
      </c:catAx>
      <c:valAx>
        <c:axId val="205114752"/>
        <c:scaling>
          <c:orientation val="minMax"/>
        </c:scaling>
        <c:delete val="0"/>
        <c:axPos val="t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Union!$A$2</c:f>
              <c:strCache>
                <c:ptCount val="1"/>
                <c:pt idx="0">
                  <c:v>Annual Earnings</c:v>
                </c:pt>
              </c:strCache>
            </c:strRef>
          </c:tx>
          <c:layout/>
          <c:overlay val="0"/>
          <c:txPr>
            <a:bodyPr rot="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05112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984441475501479"/>
          <c:y val="0.92938872419482488"/>
          <c:w val="5.7218717826017604E-2"/>
          <c:h val="7.061129455592245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'Marital Status'!$A$11:$A$32</c:f>
              <c:strCache>
                <c:ptCount val="3"/>
                <c:pt idx="0">
                  <c:v>Total</c:v>
                </c:pt>
                <c:pt idx="1">
                  <c:v> Married/CL </c:v>
                </c:pt>
                <c:pt idx="2">
                  <c:v> Single/Div/Widow </c:v>
                </c:pt>
              </c:strCache>
            </c:strRef>
          </c:cat>
          <c:val>
            <c:numRef>
              <c:f>'Marital Status'!$C$11:$C$32</c:f>
              <c:numCache>
                <c:formatCode>_-"$"* #,##0_-;\-"$"* #,##0_-;_-"$"* "-"??_-;_-@_-</c:formatCode>
                <c:ptCount val="3"/>
                <c:pt idx="0">
                  <c:v>34000</c:v>
                </c:pt>
                <c:pt idx="1">
                  <c:v>39000</c:v>
                </c:pt>
                <c:pt idx="2">
                  <c:v>27000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'Marital Status'!$A$11:$A$32</c:f>
              <c:strCache>
                <c:ptCount val="3"/>
                <c:pt idx="0">
                  <c:v>Total</c:v>
                </c:pt>
                <c:pt idx="1">
                  <c:v> Married/CL </c:v>
                </c:pt>
                <c:pt idx="2">
                  <c:v> Single/Div/Widow </c:v>
                </c:pt>
              </c:strCache>
            </c:strRef>
          </c:cat>
          <c:val>
            <c:numRef>
              <c:f>'Marital Status'!$D$11:$D$32</c:f>
              <c:numCache>
                <c:formatCode>_-"$"* #,##0_-;\-"$"* #,##0_-;_-"$"* "-"??_-;_-@_-</c:formatCode>
                <c:ptCount val="3"/>
                <c:pt idx="0">
                  <c:v>50000</c:v>
                </c:pt>
                <c:pt idx="1">
                  <c:v>62000</c:v>
                </c:pt>
                <c:pt idx="2">
                  <c:v>31000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587584"/>
        <c:axId val="205589120"/>
      </c:barChart>
      <c:catAx>
        <c:axId val="205587584"/>
        <c:scaling>
          <c:orientation val="maxMin"/>
        </c:scaling>
        <c:delete val="0"/>
        <c:axPos val="l"/>
        <c:majorTickMark val="out"/>
        <c:minorTickMark val="none"/>
        <c:tickLblPos val="nextTo"/>
        <c:crossAx val="205589120"/>
        <c:crosses val="autoZero"/>
        <c:auto val="1"/>
        <c:lblAlgn val="ctr"/>
        <c:lblOffset val="100"/>
        <c:noMultiLvlLbl val="0"/>
      </c:catAx>
      <c:valAx>
        <c:axId val="205589120"/>
        <c:scaling>
          <c:orientation val="minMax"/>
        </c:scaling>
        <c:delete val="0"/>
        <c:axPos val="t"/>
        <c:majorGridlines/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05587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Aboriginal!$A$7</c:f>
          <c:strCache>
            <c:ptCount val="1"/>
            <c:pt idx="0">
              <c:v>Average Annual Earnings For Ontarians All With Some Earnings; 2011 by Aboriginal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Aboriginal!$C$10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Aboriginal!$A$11:$A$32</c:f>
              <c:strCache>
                <c:ptCount val="3"/>
                <c:pt idx="0">
                  <c:v>Total</c:v>
                </c:pt>
                <c:pt idx="1">
                  <c:v> Aboriginal </c:v>
                </c:pt>
                <c:pt idx="2">
                  <c:v> Not Aboriginal </c:v>
                </c:pt>
              </c:strCache>
            </c:strRef>
          </c:cat>
          <c:val>
            <c:numRef>
              <c:f>Aboriginal!$C$11:$C$32</c:f>
              <c:numCache>
                <c:formatCode>_-"$"* #,##0_-;\-"$"* #,##0_-;_-"$"* "-"??_-;_-@_-</c:formatCode>
                <c:ptCount val="3"/>
                <c:pt idx="0">
                  <c:v>34000</c:v>
                </c:pt>
                <c:pt idx="1">
                  <c:v>29000</c:v>
                </c:pt>
                <c:pt idx="2">
                  <c:v>34000</c:v>
                </c:pt>
              </c:numCache>
            </c:numRef>
          </c:val>
        </c:ser>
        <c:ser>
          <c:idx val="1"/>
          <c:order val="1"/>
          <c:tx>
            <c:strRef>
              <c:f>Aboriginal!$D$10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Aboriginal!$A$11:$A$32</c:f>
              <c:strCache>
                <c:ptCount val="3"/>
                <c:pt idx="0">
                  <c:v>Total</c:v>
                </c:pt>
                <c:pt idx="1">
                  <c:v> Aboriginal </c:v>
                </c:pt>
                <c:pt idx="2">
                  <c:v> Not Aboriginal </c:v>
                </c:pt>
              </c:strCache>
            </c:strRef>
          </c:cat>
          <c:val>
            <c:numRef>
              <c:f>Aboriginal!$D$11:$D$32</c:f>
              <c:numCache>
                <c:formatCode>_-"$"* #,##0_-;\-"$"* #,##0_-;_-"$"* "-"??_-;_-@_-</c:formatCode>
                <c:ptCount val="3"/>
                <c:pt idx="0">
                  <c:v>50000</c:v>
                </c:pt>
                <c:pt idx="1">
                  <c:v>43000</c:v>
                </c:pt>
                <c:pt idx="2">
                  <c:v>51000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194560"/>
        <c:axId val="204196864"/>
      </c:barChart>
      <c:lineChart>
        <c:grouping val="standard"/>
        <c:varyColors val="0"/>
        <c:ser>
          <c:idx val="2"/>
          <c:order val="2"/>
          <c:tx>
            <c:v>Ratio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Aboriginal!$B$11:$B$32</c:f>
              <c:numCache>
                <c:formatCode>0%</c:formatCode>
                <c:ptCount val="3"/>
                <c:pt idx="0">
                  <c:v>0.68</c:v>
                </c:pt>
                <c:pt idx="1">
                  <c:v>0.67441860465116277</c:v>
                </c:pt>
                <c:pt idx="2">
                  <c:v>0.66666666666666663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016640"/>
        <c:axId val="204014720"/>
      </c:lineChart>
      <c:catAx>
        <c:axId val="204194560"/>
        <c:scaling>
          <c:orientation val="minMax"/>
        </c:scaling>
        <c:delete val="0"/>
        <c:axPos val="b"/>
        <c:title>
          <c:tx>
            <c:strRef>
              <c:f>Aboriginal!$A$4</c:f>
              <c:strCache>
                <c:ptCount val="1"/>
                <c:pt idx="0">
                  <c:v>Aboriginal</c:v>
                </c:pt>
              </c:strCache>
            </c:strRef>
          </c:tx>
          <c:layout/>
          <c:overlay val="0"/>
        </c:title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04196864"/>
        <c:crosses val="autoZero"/>
        <c:auto val="1"/>
        <c:lblAlgn val="ctr"/>
        <c:lblOffset val="100"/>
        <c:noMultiLvlLbl val="0"/>
      </c:catAx>
      <c:valAx>
        <c:axId val="204196864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Aboriginal!$A$2</c:f>
              <c:strCache>
                <c:ptCount val="1"/>
                <c:pt idx="0">
                  <c:v>Annual Earnings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04194560"/>
        <c:crosses val="autoZero"/>
        <c:crossBetween val="between"/>
      </c:valAx>
      <c:valAx>
        <c:axId val="204014720"/>
        <c:scaling>
          <c:orientation val="minMax"/>
          <c:max val="1"/>
        </c:scaling>
        <c:delete val="0"/>
        <c:axPos val="r"/>
        <c:title>
          <c:tx>
            <c:strRef>
              <c:f>Aboriginal!$A$58</c:f>
              <c:strCache>
                <c:ptCount val="1"/>
                <c:pt idx="0">
                  <c:v>Gender Ratio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crossAx val="204016640"/>
        <c:crosses val="max"/>
        <c:crossBetween val="between"/>
        <c:majorUnit val="0.25"/>
      </c:valAx>
      <c:catAx>
        <c:axId val="204016640"/>
        <c:scaling>
          <c:orientation val="minMax"/>
        </c:scaling>
        <c:delete val="1"/>
        <c:axPos val="b"/>
        <c:majorTickMark val="out"/>
        <c:minorTickMark val="none"/>
        <c:tickLblPos val="nextTo"/>
        <c:crossAx val="2040147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1984441475501479"/>
          <c:y val="0.92938872419482488"/>
          <c:w val="0.35524583795256642"/>
          <c:h val="6.899059678868932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'Marital Status'!$A$7</c:f>
          <c:strCache>
            <c:ptCount val="1"/>
            <c:pt idx="0">
              <c:v>Average Annual Earnings For Ontarians All With Some Earnings; 2011 by Marital Status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'Marital Status'!$C$10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'Marital Status'!$A$11:$A$32</c:f>
              <c:strCache>
                <c:ptCount val="3"/>
                <c:pt idx="0">
                  <c:v>Total</c:v>
                </c:pt>
                <c:pt idx="1">
                  <c:v> Married/CL </c:v>
                </c:pt>
                <c:pt idx="2">
                  <c:v> Single/Div/Widow </c:v>
                </c:pt>
              </c:strCache>
            </c:strRef>
          </c:cat>
          <c:val>
            <c:numRef>
              <c:f>'Marital Status'!$C$11:$C$32</c:f>
              <c:numCache>
                <c:formatCode>_-"$"* #,##0_-;\-"$"* #,##0_-;_-"$"* "-"??_-;_-@_-</c:formatCode>
                <c:ptCount val="3"/>
                <c:pt idx="0">
                  <c:v>34000</c:v>
                </c:pt>
                <c:pt idx="1">
                  <c:v>39000</c:v>
                </c:pt>
                <c:pt idx="2">
                  <c:v>27000</c:v>
                </c:pt>
              </c:numCache>
            </c:numRef>
          </c:val>
        </c:ser>
        <c:ser>
          <c:idx val="1"/>
          <c:order val="1"/>
          <c:tx>
            <c:strRef>
              <c:f>'Marital Status'!$D$10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'Marital Status'!$A$11:$A$32</c:f>
              <c:strCache>
                <c:ptCount val="3"/>
                <c:pt idx="0">
                  <c:v>Total</c:v>
                </c:pt>
                <c:pt idx="1">
                  <c:v> Married/CL </c:v>
                </c:pt>
                <c:pt idx="2">
                  <c:v> Single/Div/Widow </c:v>
                </c:pt>
              </c:strCache>
            </c:strRef>
          </c:cat>
          <c:val>
            <c:numRef>
              <c:f>'Marital Status'!$D$11:$D$32</c:f>
              <c:numCache>
                <c:formatCode>_-"$"* #,##0_-;\-"$"* #,##0_-;_-"$"* "-"??_-;_-@_-</c:formatCode>
                <c:ptCount val="3"/>
                <c:pt idx="0">
                  <c:v>50000</c:v>
                </c:pt>
                <c:pt idx="1">
                  <c:v>62000</c:v>
                </c:pt>
                <c:pt idx="2">
                  <c:v>31000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631872"/>
        <c:axId val="205634176"/>
      </c:barChart>
      <c:lineChart>
        <c:grouping val="standard"/>
        <c:varyColors val="0"/>
        <c:ser>
          <c:idx val="2"/>
          <c:order val="2"/>
          <c:tx>
            <c:v>Ratio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'Marital Status'!$B$11:$B$32</c:f>
              <c:numCache>
                <c:formatCode>0%</c:formatCode>
                <c:ptCount val="3"/>
                <c:pt idx="0">
                  <c:v>0.68</c:v>
                </c:pt>
                <c:pt idx="1">
                  <c:v>0.62903225806451613</c:v>
                </c:pt>
                <c:pt idx="2">
                  <c:v>0.87096774193548387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642368"/>
        <c:axId val="205640448"/>
      </c:lineChart>
      <c:catAx>
        <c:axId val="205631872"/>
        <c:scaling>
          <c:orientation val="minMax"/>
        </c:scaling>
        <c:delete val="0"/>
        <c:axPos val="b"/>
        <c:title>
          <c:tx>
            <c:strRef>
              <c:f>'Marital Status'!$A$4</c:f>
              <c:strCache>
                <c:ptCount val="1"/>
                <c:pt idx="0">
                  <c:v>Marital Status</c:v>
                </c:pt>
              </c:strCache>
            </c:strRef>
          </c:tx>
          <c:layout/>
          <c:overlay val="0"/>
        </c:title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05634176"/>
        <c:crosses val="autoZero"/>
        <c:auto val="1"/>
        <c:lblAlgn val="ctr"/>
        <c:lblOffset val="100"/>
        <c:noMultiLvlLbl val="0"/>
      </c:catAx>
      <c:valAx>
        <c:axId val="205634176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'Marital Status'!$A$2</c:f>
              <c:strCache>
                <c:ptCount val="1"/>
                <c:pt idx="0">
                  <c:v>Annual Earnings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05631872"/>
        <c:crosses val="autoZero"/>
        <c:crossBetween val="between"/>
      </c:valAx>
      <c:valAx>
        <c:axId val="205640448"/>
        <c:scaling>
          <c:orientation val="minMax"/>
          <c:max val="1"/>
        </c:scaling>
        <c:delete val="0"/>
        <c:axPos val="r"/>
        <c:title>
          <c:tx>
            <c:strRef>
              <c:f>'Marital Status'!$A$58</c:f>
              <c:strCache>
                <c:ptCount val="1"/>
                <c:pt idx="0">
                  <c:v>Gender Ratio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crossAx val="205642368"/>
        <c:crosses val="max"/>
        <c:crossBetween val="between"/>
        <c:majorUnit val="0.25"/>
      </c:valAx>
      <c:catAx>
        <c:axId val="205642368"/>
        <c:scaling>
          <c:orientation val="minMax"/>
        </c:scaling>
        <c:delete val="1"/>
        <c:axPos val="b"/>
        <c:majorTickMark val="out"/>
        <c:minorTickMark val="none"/>
        <c:tickLblPos val="nextTo"/>
        <c:crossAx val="2056404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1984441475501479"/>
          <c:y val="0.92938872419482488"/>
          <c:w val="0.35524583795256642"/>
          <c:h val="6.899059678868932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'Marital Status'!$A$7</c:f>
          <c:strCache>
            <c:ptCount val="1"/>
            <c:pt idx="0">
              <c:v>Average Annual Earnings For Ontarians All With Some Earnings; 2011 by Marital Status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'Marital Status'!$C$10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'Marital Status'!$A$11:$A$32</c:f>
              <c:strCache>
                <c:ptCount val="3"/>
                <c:pt idx="0">
                  <c:v>Total</c:v>
                </c:pt>
                <c:pt idx="1">
                  <c:v> Married/CL </c:v>
                </c:pt>
                <c:pt idx="2">
                  <c:v> Single/Div/Widow </c:v>
                </c:pt>
              </c:strCache>
            </c:strRef>
          </c:cat>
          <c:val>
            <c:numRef>
              <c:f>'Marital Status'!$C$11:$C$32</c:f>
              <c:numCache>
                <c:formatCode>_-"$"* #,##0_-;\-"$"* #,##0_-;_-"$"* "-"??_-;_-@_-</c:formatCode>
                <c:ptCount val="3"/>
                <c:pt idx="0">
                  <c:v>34000</c:v>
                </c:pt>
                <c:pt idx="1">
                  <c:v>39000</c:v>
                </c:pt>
                <c:pt idx="2">
                  <c:v>27000</c:v>
                </c:pt>
              </c:numCache>
            </c:numRef>
          </c:val>
        </c:ser>
        <c:ser>
          <c:idx val="1"/>
          <c:order val="1"/>
          <c:tx>
            <c:strRef>
              <c:f>'Marital Status'!$D$10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'Marital Status'!$A$11:$A$32</c:f>
              <c:strCache>
                <c:ptCount val="3"/>
                <c:pt idx="0">
                  <c:v>Total</c:v>
                </c:pt>
                <c:pt idx="1">
                  <c:v> Married/CL </c:v>
                </c:pt>
                <c:pt idx="2">
                  <c:v> Single/Div/Widow </c:v>
                </c:pt>
              </c:strCache>
            </c:strRef>
          </c:cat>
          <c:val>
            <c:numRef>
              <c:f>'Marital Status'!$D$11:$D$32</c:f>
              <c:numCache>
                <c:formatCode>_-"$"* #,##0_-;\-"$"* #,##0_-;_-"$"* "-"??_-;_-@_-</c:formatCode>
                <c:ptCount val="3"/>
                <c:pt idx="0">
                  <c:v>50000</c:v>
                </c:pt>
                <c:pt idx="1">
                  <c:v>62000</c:v>
                </c:pt>
                <c:pt idx="2">
                  <c:v>31000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655424"/>
        <c:axId val="205678080"/>
      </c:barChart>
      <c:catAx>
        <c:axId val="205655424"/>
        <c:scaling>
          <c:orientation val="maxMin"/>
        </c:scaling>
        <c:delete val="0"/>
        <c:axPos val="l"/>
        <c:title>
          <c:tx>
            <c:strRef>
              <c:f>'Marital Status'!$A$4</c:f>
              <c:strCache>
                <c:ptCount val="1"/>
                <c:pt idx="0">
                  <c:v>Marital Status</c:v>
                </c:pt>
              </c:strCache>
            </c:strRef>
          </c:tx>
          <c:layout/>
          <c:overlay val="0"/>
        </c:title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205678080"/>
        <c:crosses val="autoZero"/>
        <c:auto val="1"/>
        <c:lblAlgn val="ctr"/>
        <c:lblOffset val="100"/>
        <c:noMultiLvlLbl val="0"/>
      </c:catAx>
      <c:valAx>
        <c:axId val="205678080"/>
        <c:scaling>
          <c:orientation val="minMax"/>
        </c:scaling>
        <c:delete val="0"/>
        <c:axPos val="t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'Marital Status'!$A$2</c:f>
              <c:strCache>
                <c:ptCount val="1"/>
                <c:pt idx="0">
                  <c:v>Annual Earnings</c:v>
                </c:pt>
              </c:strCache>
            </c:strRef>
          </c:tx>
          <c:layout/>
          <c:overlay val="0"/>
          <c:txPr>
            <a:bodyPr rot="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05655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984441475501479"/>
          <c:y val="0.92938872419482488"/>
          <c:w val="5.7218717826017604E-2"/>
          <c:h val="7.061129455592245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Immigrant!$A$11:$A$32</c:f>
              <c:strCache>
                <c:ptCount val="3"/>
                <c:pt idx="0">
                  <c:v>Total</c:v>
                </c:pt>
                <c:pt idx="1">
                  <c:v> Immigrant </c:v>
                </c:pt>
                <c:pt idx="2">
                  <c:v> Not Immigrant </c:v>
                </c:pt>
              </c:strCache>
            </c:strRef>
          </c:cat>
          <c:val>
            <c:numRef>
              <c:f>Immigrant!$C$11:$C$32</c:f>
              <c:numCache>
                <c:formatCode>_-"$"* #,##0_-;\-"$"* #,##0_-;_-"$"* "-"??_-;_-@_-</c:formatCode>
                <c:ptCount val="3"/>
                <c:pt idx="0">
                  <c:v>34000</c:v>
                </c:pt>
                <c:pt idx="1">
                  <c:v>34000</c:v>
                </c:pt>
                <c:pt idx="2">
                  <c:v>34000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Immigrant!$A$11:$A$32</c:f>
              <c:strCache>
                <c:ptCount val="3"/>
                <c:pt idx="0">
                  <c:v>Total</c:v>
                </c:pt>
                <c:pt idx="1">
                  <c:v> Immigrant </c:v>
                </c:pt>
                <c:pt idx="2">
                  <c:v> Not Immigrant </c:v>
                </c:pt>
              </c:strCache>
            </c:strRef>
          </c:cat>
          <c:val>
            <c:numRef>
              <c:f>Immigrant!$D$11:$D$32</c:f>
              <c:numCache>
                <c:formatCode>_-"$"* #,##0_-;\-"$"* #,##0_-;_-"$"* "-"??_-;_-@_-</c:formatCode>
                <c:ptCount val="3"/>
                <c:pt idx="0">
                  <c:v>50000</c:v>
                </c:pt>
                <c:pt idx="1">
                  <c:v>48000</c:v>
                </c:pt>
                <c:pt idx="2">
                  <c:v>51000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0864"/>
        <c:axId val="205247232"/>
      </c:barChart>
      <c:catAx>
        <c:axId val="205220864"/>
        <c:scaling>
          <c:orientation val="maxMin"/>
        </c:scaling>
        <c:delete val="0"/>
        <c:axPos val="l"/>
        <c:majorTickMark val="out"/>
        <c:minorTickMark val="none"/>
        <c:tickLblPos val="nextTo"/>
        <c:crossAx val="205247232"/>
        <c:crosses val="autoZero"/>
        <c:auto val="1"/>
        <c:lblAlgn val="ctr"/>
        <c:lblOffset val="100"/>
        <c:noMultiLvlLbl val="0"/>
      </c:catAx>
      <c:valAx>
        <c:axId val="205247232"/>
        <c:scaling>
          <c:orientation val="minMax"/>
        </c:scaling>
        <c:delete val="0"/>
        <c:axPos val="t"/>
        <c:majorGridlines/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05220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Immigrant!$A$7</c:f>
          <c:strCache>
            <c:ptCount val="1"/>
            <c:pt idx="0">
              <c:v>Average Annual Earnings For Ontarians All With Some Earnings; 2011 by Immigrant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Immigrant!$C$10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Immigrant!$A$11:$A$32</c:f>
              <c:strCache>
                <c:ptCount val="3"/>
                <c:pt idx="0">
                  <c:v>Total</c:v>
                </c:pt>
                <c:pt idx="1">
                  <c:v> Immigrant </c:v>
                </c:pt>
                <c:pt idx="2">
                  <c:v> Not Immigrant </c:v>
                </c:pt>
              </c:strCache>
            </c:strRef>
          </c:cat>
          <c:val>
            <c:numRef>
              <c:f>Immigrant!$C$11:$C$32</c:f>
              <c:numCache>
                <c:formatCode>_-"$"* #,##0_-;\-"$"* #,##0_-;_-"$"* "-"??_-;_-@_-</c:formatCode>
                <c:ptCount val="3"/>
                <c:pt idx="0">
                  <c:v>34000</c:v>
                </c:pt>
                <c:pt idx="1">
                  <c:v>34000</c:v>
                </c:pt>
                <c:pt idx="2">
                  <c:v>34000</c:v>
                </c:pt>
              </c:numCache>
            </c:numRef>
          </c:val>
        </c:ser>
        <c:ser>
          <c:idx val="1"/>
          <c:order val="1"/>
          <c:tx>
            <c:strRef>
              <c:f>Immigrant!$D$10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Immigrant!$A$11:$A$32</c:f>
              <c:strCache>
                <c:ptCount val="3"/>
                <c:pt idx="0">
                  <c:v>Total</c:v>
                </c:pt>
                <c:pt idx="1">
                  <c:v> Immigrant </c:v>
                </c:pt>
                <c:pt idx="2">
                  <c:v> Not Immigrant </c:v>
                </c:pt>
              </c:strCache>
            </c:strRef>
          </c:cat>
          <c:val>
            <c:numRef>
              <c:f>Immigrant!$D$11:$D$32</c:f>
              <c:numCache>
                <c:formatCode>_-"$"* #,##0_-;\-"$"* #,##0_-;_-"$"* "-"??_-;_-@_-</c:formatCode>
                <c:ptCount val="3"/>
                <c:pt idx="0">
                  <c:v>50000</c:v>
                </c:pt>
                <c:pt idx="1">
                  <c:v>48000</c:v>
                </c:pt>
                <c:pt idx="2">
                  <c:v>51000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347072"/>
        <c:axId val="205357824"/>
      </c:barChart>
      <c:lineChart>
        <c:grouping val="standard"/>
        <c:varyColors val="0"/>
        <c:ser>
          <c:idx val="2"/>
          <c:order val="2"/>
          <c:tx>
            <c:v>Ratio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Immigrant!$B$11:$B$32</c:f>
              <c:numCache>
                <c:formatCode>0%</c:formatCode>
                <c:ptCount val="3"/>
                <c:pt idx="0">
                  <c:v>0.68</c:v>
                </c:pt>
                <c:pt idx="1">
                  <c:v>0.70833333333333337</c:v>
                </c:pt>
                <c:pt idx="2">
                  <c:v>0.66666666666666663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366016"/>
        <c:axId val="205359744"/>
      </c:lineChart>
      <c:catAx>
        <c:axId val="205347072"/>
        <c:scaling>
          <c:orientation val="minMax"/>
        </c:scaling>
        <c:delete val="0"/>
        <c:axPos val="b"/>
        <c:title>
          <c:tx>
            <c:strRef>
              <c:f>Immigrant!$A$4</c:f>
              <c:strCache>
                <c:ptCount val="1"/>
                <c:pt idx="0">
                  <c:v>Immigrant</c:v>
                </c:pt>
              </c:strCache>
            </c:strRef>
          </c:tx>
          <c:layout/>
          <c:overlay val="0"/>
        </c:title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05357824"/>
        <c:crosses val="autoZero"/>
        <c:auto val="1"/>
        <c:lblAlgn val="ctr"/>
        <c:lblOffset val="100"/>
        <c:noMultiLvlLbl val="0"/>
      </c:catAx>
      <c:valAx>
        <c:axId val="205357824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Immigrant!$A$2</c:f>
              <c:strCache>
                <c:ptCount val="1"/>
                <c:pt idx="0">
                  <c:v>Annual Earnings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05347072"/>
        <c:crosses val="autoZero"/>
        <c:crossBetween val="between"/>
      </c:valAx>
      <c:valAx>
        <c:axId val="205359744"/>
        <c:scaling>
          <c:orientation val="minMax"/>
          <c:max val="1"/>
        </c:scaling>
        <c:delete val="0"/>
        <c:axPos val="r"/>
        <c:title>
          <c:tx>
            <c:strRef>
              <c:f>Immigrant!$A$58</c:f>
              <c:strCache>
                <c:ptCount val="1"/>
                <c:pt idx="0">
                  <c:v>Gender Ratio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crossAx val="205366016"/>
        <c:crosses val="max"/>
        <c:crossBetween val="between"/>
        <c:majorUnit val="0.25"/>
      </c:valAx>
      <c:catAx>
        <c:axId val="205366016"/>
        <c:scaling>
          <c:orientation val="minMax"/>
        </c:scaling>
        <c:delete val="1"/>
        <c:axPos val="b"/>
        <c:majorTickMark val="out"/>
        <c:minorTickMark val="none"/>
        <c:tickLblPos val="nextTo"/>
        <c:crossAx val="2053597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1984441475501479"/>
          <c:y val="0.92938872419482488"/>
          <c:w val="0.35524583795256642"/>
          <c:h val="6.899059678868932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Immigrant!$A$7</c:f>
          <c:strCache>
            <c:ptCount val="1"/>
            <c:pt idx="0">
              <c:v>Average Annual Earnings For Ontarians All With Some Earnings; 2011 by Immigrant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Immigrant!$C$10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Immigrant!$A$11:$A$32</c:f>
              <c:strCache>
                <c:ptCount val="3"/>
                <c:pt idx="0">
                  <c:v>Total</c:v>
                </c:pt>
                <c:pt idx="1">
                  <c:v> Immigrant </c:v>
                </c:pt>
                <c:pt idx="2">
                  <c:v> Not Immigrant </c:v>
                </c:pt>
              </c:strCache>
            </c:strRef>
          </c:cat>
          <c:val>
            <c:numRef>
              <c:f>Immigrant!$C$11:$C$32</c:f>
              <c:numCache>
                <c:formatCode>_-"$"* #,##0_-;\-"$"* #,##0_-;_-"$"* "-"??_-;_-@_-</c:formatCode>
                <c:ptCount val="3"/>
                <c:pt idx="0">
                  <c:v>34000</c:v>
                </c:pt>
                <c:pt idx="1">
                  <c:v>34000</c:v>
                </c:pt>
                <c:pt idx="2">
                  <c:v>34000</c:v>
                </c:pt>
              </c:numCache>
            </c:numRef>
          </c:val>
        </c:ser>
        <c:ser>
          <c:idx val="1"/>
          <c:order val="1"/>
          <c:tx>
            <c:strRef>
              <c:f>Immigrant!$D$10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Immigrant!$A$11:$A$32</c:f>
              <c:strCache>
                <c:ptCount val="3"/>
                <c:pt idx="0">
                  <c:v>Total</c:v>
                </c:pt>
                <c:pt idx="1">
                  <c:v> Immigrant </c:v>
                </c:pt>
                <c:pt idx="2">
                  <c:v> Not Immigrant </c:v>
                </c:pt>
              </c:strCache>
            </c:strRef>
          </c:cat>
          <c:val>
            <c:numRef>
              <c:f>Immigrant!$D$11:$D$32</c:f>
              <c:numCache>
                <c:formatCode>_-"$"* #,##0_-;\-"$"* #,##0_-;_-"$"* "-"??_-;_-@_-</c:formatCode>
                <c:ptCount val="3"/>
                <c:pt idx="0">
                  <c:v>50000</c:v>
                </c:pt>
                <c:pt idx="1">
                  <c:v>48000</c:v>
                </c:pt>
                <c:pt idx="2">
                  <c:v>51000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403648"/>
        <c:axId val="205405568"/>
      </c:barChart>
      <c:catAx>
        <c:axId val="205403648"/>
        <c:scaling>
          <c:orientation val="maxMin"/>
        </c:scaling>
        <c:delete val="0"/>
        <c:axPos val="l"/>
        <c:title>
          <c:tx>
            <c:strRef>
              <c:f>Immigrant!$A$4</c:f>
              <c:strCache>
                <c:ptCount val="1"/>
                <c:pt idx="0">
                  <c:v>Immigrant</c:v>
                </c:pt>
              </c:strCache>
            </c:strRef>
          </c:tx>
          <c:layout/>
          <c:overlay val="0"/>
        </c:title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205405568"/>
        <c:crosses val="autoZero"/>
        <c:auto val="1"/>
        <c:lblAlgn val="ctr"/>
        <c:lblOffset val="100"/>
        <c:noMultiLvlLbl val="0"/>
      </c:catAx>
      <c:valAx>
        <c:axId val="205405568"/>
        <c:scaling>
          <c:orientation val="minMax"/>
        </c:scaling>
        <c:delete val="0"/>
        <c:axPos val="t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Immigrant!$A$2</c:f>
              <c:strCache>
                <c:ptCount val="1"/>
                <c:pt idx="0">
                  <c:v>Annual Earnings</c:v>
                </c:pt>
              </c:strCache>
            </c:strRef>
          </c:tx>
          <c:layout/>
          <c:overlay val="0"/>
          <c:txPr>
            <a:bodyPr rot="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05403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984441475501479"/>
          <c:y val="0.92938872419482488"/>
          <c:w val="5.7218717826017604E-2"/>
          <c:h val="7.061129455592245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'Recent Immigrant'!$A$11:$A$32</c:f>
              <c:strCache>
                <c:ptCount val="3"/>
                <c:pt idx="0">
                  <c:v>Total</c:v>
                </c:pt>
                <c:pt idx="1">
                  <c:v> Not Recent Immigrant </c:v>
                </c:pt>
                <c:pt idx="2">
                  <c:v> Recent Immigrant </c:v>
                </c:pt>
              </c:strCache>
            </c:strRef>
          </c:cat>
          <c:val>
            <c:numRef>
              <c:f>'Recent Immigrant'!$C$11:$C$32</c:f>
              <c:numCache>
                <c:formatCode>_-"$"* #,##0_-;\-"$"* #,##0_-;_-"$"* "-"??_-;_-@_-</c:formatCode>
                <c:ptCount val="3"/>
                <c:pt idx="0">
                  <c:v>34000</c:v>
                </c:pt>
                <c:pt idx="1">
                  <c:v>38000</c:v>
                </c:pt>
                <c:pt idx="2">
                  <c:v>24000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'Recent Immigrant'!$A$11:$A$32</c:f>
              <c:strCache>
                <c:ptCount val="3"/>
                <c:pt idx="0">
                  <c:v>Total</c:v>
                </c:pt>
                <c:pt idx="1">
                  <c:v> Not Recent Immigrant </c:v>
                </c:pt>
                <c:pt idx="2">
                  <c:v> Recent Immigrant </c:v>
                </c:pt>
              </c:strCache>
            </c:strRef>
          </c:cat>
          <c:val>
            <c:numRef>
              <c:f>'Recent Immigrant'!$D$11:$D$32</c:f>
              <c:numCache>
                <c:formatCode>_-"$"* #,##0_-;\-"$"* #,##0_-;_-"$"* "-"??_-;_-@_-</c:formatCode>
                <c:ptCount val="3"/>
                <c:pt idx="0">
                  <c:v>50000</c:v>
                </c:pt>
                <c:pt idx="1">
                  <c:v>51000</c:v>
                </c:pt>
                <c:pt idx="2">
                  <c:v>41000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240000"/>
        <c:axId val="204241536"/>
      </c:barChart>
      <c:catAx>
        <c:axId val="204240000"/>
        <c:scaling>
          <c:orientation val="maxMin"/>
        </c:scaling>
        <c:delete val="0"/>
        <c:axPos val="l"/>
        <c:majorTickMark val="out"/>
        <c:minorTickMark val="none"/>
        <c:tickLblPos val="nextTo"/>
        <c:crossAx val="204241536"/>
        <c:crosses val="autoZero"/>
        <c:auto val="1"/>
        <c:lblAlgn val="ctr"/>
        <c:lblOffset val="100"/>
        <c:noMultiLvlLbl val="0"/>
      </c:catAx>
      <c:valAx>
        <c:axId val="204241536"/>
        <c:scaling>
          <c:orientation val="minMax"/>
        </c:scaling>
        <c:delete val="0"/>
        <c:axPos val="t"/>
        <c:majorGridlines/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04240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'Recent Immigrant'!$A$7</c:f>
          <c:strCache>
            <c:ptCount val="1"/>
            <c:pt idx="0">
              <c:v>Average Annual Earnings For Ontarians All With Some Earnings; 2011 by Recent Immigrant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'Recent Immigrant'!$C$10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'Recent Immigrant'!$A$11:$A$32</c:f>
              <c:strCache>
                <c:ptCount val="3"/>
                <c:pt idx="0">
                  <c:v>Total</c:v>
                </c:pt>
                <c:pt idx="1">
                  <c:v> Not Recent Immigrant </c:v>
                </c:pt>
                <c:pt idx="2">
                  <c:v> Recent Immigrant </c:v>
                </c:pt>
              </c:strCache>
            </c:strRef>
          </c:cat>
          <c:val>
            <c:numRef>
              <c:f>'Recent Immigrant'!$C$11:$C$32</c:f>
              <c:numCache>
                <c:formatCode>_-"$"* #,##0_-;\-"$"* #,##0_-;_-"$"* "-"??_-;_-@_-</c:formatCode>
                <c:ptCount val="3"/>
                <c:pt idx="0">
                  <c:v>34000</c:v>
                </c:pt>
                <c:pt idx="1">
                  <c:v>38000</c:v>
                </c:pt>
                <c:pt idx="2">
                  <c:v>24000</c:v>
                </c:pt>
              </c:numCache>
            </c:numRef>
          </c:val>
        </c:ser>
        <c:ser>
          <c:idx val="1"/>
          <c:order val="1"/>
          <c:tx>
            <c:strRef>
              <c:f>'Recent Immigrant'!$D$10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'Recent Immigrant'!$A$11:$A$32</c:f>
              <c:strCache>
                <c:ptCount val="3"/>
                <c:pt idx="0">
                  <c:v>Total</c:v>
                </c:pt>
                <c:pt idx="1">
                  <c:v> Not Recent Immigrant </c:v>
                </c:pt>
                <c:pt idx="2">
                  <c:v> Recent Immigrant </c:v>
                </c:pt>
              </c:strCache>
            </c:strRef>
          </c:cat>
          <c:val>
            <c:numRef>
              <c:f>'Recent Immigrant'!$D$11:$D$32</c:f>
              <c:numCache>
                <c:formatCode>_-"$"* #,##0_-;\-"$"* #,##0_-;_-"$"* "-"??_-;_-@_-</c:formatCode>
                <c:ptCount val="3"/>
                <c:pt idx="0">
                  <c:v>50000</c:v>
                </c:pt>
                <c:pt idx="1">
                  <c:v>51000</c:v>
                </c:pt>
                <c:pt idx="2">
                  <c:v>41000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15904"/>
        <c:axId val="206318208"/>
      </c:barChart>
      <c:lineChart>
        <c:grouping val="standard"/>
        <c:varyColors val="0"/>
        <c:ser>
          <c:idx val="2"/>
          <c:order val="2"/>
          <c:tx>
            <c:v>Ratio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'Recent Immigrant'!$B$11:$B$32</c:f>
              <c:numCache>
                <c:formatCode>0%</c:formatCode>
                <c:ptCount val="3"/>
                <c:pt idx="0">
                  <c:v>0.68</c:v>
                </c:pt>
                <c:pt idx="1">
                  <c:v>0.74509803921568629</c:v>
                </c:pt>
                <c:pt idx="2">
                  <c:v>0.58536585365853655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30496"/>
        <c:axId val="206328576"/>
      </c:lineChart>
      <c:catAx>
        <c:axId val="206315904"/>
        <c:scaling>
          <c:orientation val="minMax"/>
        </c:scaling>
        <c:delete val="0"/>
        <c:axPos val="b"/>
        <c:title>
          <c:tx>
            <c:strRef>
              <c:f>'Recent Immigrant'!$A$4</c:f>
              <c:strCache>
                <c:ptCount val="1"/>
                <c:pt idx="0">
                  <c:v>Recent Immigrant</c:v>
                </c:pt>
              </c:strCache>
            </c:strRef>
          </c:tx>
          <c:layout/>
          <c:overlay val="0"/>
        </c:title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06318208"/>
        <c:crosses val="autoZero"/>
        <c:auto val="1"/>
        <c:lblAlgn val="ctr"/>
        <c:lblOffset val="100"/>
        <c:noMultiLvlLbl val="0"/>
      </c:catAx>
      <c:valAx>
        <c:axId val="206318208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'Recent Immigrant'!$A$2</c:f>
              <c:strCache>
                <c:ptCount val="1"/>
                <c:pt idx="0">
                  <c:v>Annual Earnings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06315904"/>
        <c:crosses val="autoZero"/>
        <c:crossBetween val="between"/>
      </c:valAx>
      <c:valAx>
        <c:axId val="206328576"/>
        <c:scaling>
          <c:orientation val="minMax"/>
          <c:max val="1"/>
        </c:scaling>
        <c:delete val="0"/>
        <c:axPos val="r"/>
        <c:title>
          <c:tx>
            <c:strRef>
              <c:f>'Recent Immigrant'!$A$58</c:f>
              <c:strCache>
                <c:ptCount val="1"/>
                <c:pt idx="0">
                  <c:v>Gender Ratio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crossAx val="206330496"/>
        <c:crosses val="max"/>
        <c:crossBetween val="between"/>
        <c:majorUnit val="0.25"/>
      </c:valAx>
      <c:catAx>
        <c:axId val="206330496"/>
        <c:scaling>
          <c:orientation val="minMax"/>
        </c:scaling>
        <c:delete val="1"/>
        <c:axPos val="b"/>
        <c:majorTickMark val="out"/>
        <c:minorTickMark val="none"/>
        <c:tickLblPos val="nextTo"/>
        <c:crossAx val="2063285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1984441475501479"/>
          <c:y val="0.92938872419482488"/>
          <c:w val="0.35524583795256642"/>
          <c:h val="6.899059678868932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'Recent Immigrant'!$A$7</c:f>
          <c:strCache>
            <c:ptCount val="1"/>
            <c:pt idx="0">
              <c:v>Average Annual Earnings For Ontarians All With Some Earnings; 2011 by Recent Immigrant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'Recent Immigrant'!$C$10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'Recent Immigrant'!$A$11:$A$32</c:f>
              <c:strCache>
                <c:ptCount val="3"/>
                <c:pt idx="0">
                  <c:v>Total</c:v>
                </c:pt>
                <c:pt idx="1">
                  <c:v> Not Recent Immigrant </c:v>
                </c:pt>
                <c:pt idx="2">
                  <c:v> Recent Immigrant </c:v>
                </c:pt>
              </c:strCache>
            </c:strRef>
          </c:cat>
          <c:val>
            <c:numRef>
              <c:f>'Recent Immigrant'!$C$11:$C$32</c:f>
              <c:numCache>
                <c:formatCode>_-"$"* #,##0_-;\-"$"* #,##0_-;_-"$"* "-"??_-;_-@_-</c:formatCode>
                <c:ptCount val="3"/>
                <c:pt idx="0">
                  <c:v>34000</c:v>
                </c:pt>
                <c:pt idx="1">
                  <c:v>38000</c:v>
                </c:pt>
                <c:pt idx="2">
                  <c:v>24000</c:v>
                </c:pt>
              </c:numCache>
            </c:numRef>
          </c:val>
        </c:ser>
        <c:ser>
          <c:idx val="1"/>
          <c:order val="1"/>
          <c:tx>
            <c:strRef>
              <c:f>'Recent Immigrant'!$D$10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'Recent Immigrant'!$A$11:$A$32</c:f>
              <c:strCache>
                <c:ptCount val="3"/>
                <c:pt idx="0">
                  <c:v>Total</c:v>
                </c:pt>
                <c:pt idx="1">
                  <c:v> Not Recent Immigrant </c:v>
                </c:pt>
                <c:pt idx="2">
                  <c:v> Recent Immigrant </c:v>
                </c:pt>
              </c:strCache>
            </c:strRef>
          </c:cat>
          <c:val>
            <c:numRef>
              <c:f>'Recent Immigrant'!$D$11:$D$32</c:f>
              <c:numCache>
                <c:formatCode>_-"$"* #,##0_-;\-"$"* #,##0_-;_-"$"* "-"??_-;_-@_-</c:formatCode>
                <c:ptCount val="3"/>
                <c:pt idx="0">
                  <c:v>50000</c:v>
                </c:pt>
                <c:pt idx="1">
                  <c:v>51000</c:v>
                </c:pt>
                <c:pt idx="2">
                  <c:v>41000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59936"/>
        <c:axId val="206370304"/>
      </c:barChart>
      <c:catAx>
        <c:axId val="206359936"/>
        <c:scaling>
          <c:orientation val="maxMin"/>
        </c:scaling>
        <c:delete val="0"/>
        <c:axPos val="l"/>
        <c:title>
          <c:tx>
            <c:strRef>
              <c:f>'Recent Immigrant'!$A$4</c:f>
              <c:strCache>
                <c:ptCount val="1"/>
                <c:pt idx="0">
                  <c:v>Recent Immigrant</c:v>
                </c:pt>
              </c:strCache>
            </c:strRef>
          </c:tx>
          <c:layout/>
          <c:overlay val="0"/>
        </c:title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206370304"/>
        <c:crosses val="autoZero"/>
        <c:auto val="1"/>
        <c:lblAlgn val="ctr"/>
        <c:lblOffset val="100"/>
        <c:noMultiLvlLbl val="0"/>
      </c:catAx>
      <c:valAx>
        <c:axId val="206370304"/>
        <c:scaling>
          <c:orientation val="minMax"/>
        </c:scaling>
        <c:delete val="0"/>
        <c:axPos val="t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'Recent Immigrant'!$A$2</c:f>
              <c:strCache>
                <c:ptCount val="1"/>
                <c:pt idx="0">
                  <c:v>Annual Earnings</c:v>
                </c:pt>
              </c:strCache>
            </c:strRef>
          </c:tx>
          <c:layout/>
          <c:overlay val="0"/>
          <c:txPr>
            <a:bodyPr rot="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06359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984441475501479"/>
          <c:y val="0.92938872419482488"/>
          <c:w val="5.7218717826017604E-2"/>
          <c:h val="7.061129455592245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'Visible Minority'!$A$11:$A$32</c:f>
              <c:strCache>
                <c:ptCount val="3"/>
                <c:pt idx="0">
                  <c:v>Total</c:v>
                </c:pt>
                <c:pt idx="1">
                  <c:v> Not Visible MiNority </c:v>
                </c:pt>
                <c:pt idx="2">
                  <c:v> Visible MiNority </c:v>
                </c:pt>
              </c:strCache>
            </c:strRef>
          </c:cat>
          <c:val>
            <c:numRef>
              <c:f>'Visible Minority'!$C$11:$C$32</c:f>
              <c:numCache>
                <c:formatCode>_-"$"* #,##0_-;\-"$"* #,##0_-;_-"$"* "-"??_-;_-@_-</c:formatCode>
                <c:ptCount val="3"/>
                <c:pt idx="0">
                  <c:v>34000</c:v>
                </c:pt>
                <c:pt idx="1">
                  <c:v>35000</c:v>
                </c:pt>
                <c:pt idx="2">
                  <c:v>32000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'Visible Minority'!$A$11:$A$32</c:f>
              <c:strCache>
                <c:ptCount val="3"/>
                <c:pt idx="0">
                  <c:v>Total</c:v>
                </c:pt>
                <c:pt idx="1">
                  <c:v> Not Visible MiNority </c:v>
                </c:pt>
                <c:pt idx="2">
                  <c:v> Visible MiNority </c:v>
                </c:pt>
              </c:strCache>
            </c:strRef>
          </c:cat>
          <c:val>
            <c:numRef>
              <c:f>'Visible Minority'!$D$11:$D$32</c:f>
              <c:numCache>
                <c:formatCode>_-"$"* #,##0_-;\-"$"* #,##0_-;_-"$"* "-"??_-;_-@_-</c:formatCode>
                <c:ptCount val="3"/>
                <c:pt idx="0">
                  <c:v>50000</c:v>
                </c:pt>
                <c:pt idx="1">
                  <c:v>53000</c:v>
                </c:pt>
                <c:pt idx="2">
                  <c:v>41000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638080"/>
        <c:axId val="206643968"/>
      </c:barChart>
      <c:catAx>
        <c:axId val="206638080"/>
        <c:scaling>
          <c:orientation val="maxMin"/>
        </c:scaling>
        <c:delete val="0"/>
        <c:axPos val="l"/>
        <c:majorTickMark val="out"/>
        <c:minorTickMark val="none"/>
        <c:tickLblPos val="nextTo"/>
        <c:crossAx val="206643968"/>
        <c:crosses val="autoZero"/>
        <c:auto val="1"/>
        <c:lblAlgn val="ctr"/>
        <c:lblOffset val="100"/>
        <c:noMultiLvlLbl val="0"/>
      </c:catAx>
      <c:valAx>
        <c:axId val="206643968"/>
        <c:scaling>
          <c:orientation val="minMax"/>
        </c:scaling>
        <c:delete val="0"/>
        <c:axPos val="t"/>
        <c:majorGridlines/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06638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'Visible Minority'!$A$7</c:f>
          <c:strCache>
            <c:ptCount val="1"/>
            <c:pt idx="0">
              <c:v>Average Annual Earnings For Ontarians All With Some Earnings; 2011 by Visible Minority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'Visible Minority'!$C$10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'Visible Minority'!$A$11:$A$32</c:f>
              <c:strCache>
                <c:ptCount val="3"/>
                <c:pt idx="0">
                  <c:v>Total</c:v>
                </c:pt>
                <c:pt idx="1">
                  <c:v> Not Visible MiNority </c:v>
                </c:pt>
                <c:pt idx="2">
                  <c:v> Visible MiNority </c:v>
                </c:pt>
              </c:strCache>
            </c:strRef>
          </c:cat>
          <c:val>
            <c:numRef>
              <c:f>'Visible Minority'!$C$11:$C$32</c:f>
              <c:numCache>
                <c:formatCode>_-"$"* #,##0_-;\-"$"* #,##0_-;_-"$"* "-"??_-;_-@_-</c:formatCode>
                <c:ptCount val="3"/>
                <c:pt idx="0">
                  <c:v>34000</c:v>
                </c:pt>
                <c:pt idx="1">
                  <c:v>35000</c:v>
                </c:pt>
                <c:pt idx="2">
                  <c:v>32000</c:v>
                </c:pt>
              </c:numCache>
            </c:numRef>
          </c:val>
        </c:ser>
        <c:ser>
          <c:idx val="1"/>
          <c:order val="1"/>
          <c:tx>
            <c:strRef>
              <c:f>'Visible Minority'!$D$10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'Visible Minority'!$A$11:$A$32</c:f>
              <c:strCache>
                <c:ptCount val="3"/>
                <c:pt idx="0">
                  <c:v>Total</c:v>
                </c:pt>
                <c:pt idx="1">
                  <c:v> Not Visible MiNority </c:v>
                </c:pt>
                <c:pt idx="2">
                  <c:v> Visible MiNority </c:v>
                </c:pt>
              </c:strCache>
            </c:strRef>
          </c:cat>
          <c:val>
            <c:numRef>
              <c:f>'Visible Minority'!$D$11:$D$32</c:f>
              <c:numCache>
                <c:formatCode>_-"$"* #,##0_-;\-"$"* #,##0_-;_-"$"* "-"??_-;_-@_-</c:formatCode>
                <c:ptCount val="3"/>
                <c:pt idx="0">
                  <c:v>50000</c:v>
                </c:pt>
                <c:pt idx="1">
                  <c:v>53000</c:v>
                </c:pt>
                <c:pt idx="2">
                  <c:v>41000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690560"/>
        <c:axId val="206693120"/>
      </c:barChart>
      <c:lineChart>
        <c:grouping val="standard"/>
        <c:varyColors val="0"/>
        <c:ser>
          <c:idx val="2"/>
          <c:order val="2"/>
          <c:tx>
            <c:v>Ratio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'Visible Minority'!$B$11:$B$32</c:f>
              <c:numCache>
                <c:formatCode>0%</c:formatCode>
                <c:ptCount val="3"/>
                <c:pt idx="0">
                  <c:v>0.68</c:v>
                </c:pt>
                <c:pt idx="1">
                  <c:v>0.660377358490566</c:v>
                </c:pt>
                <c:pt idx="2">
                  <c:v>0.78048780487804881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697216"/>
        <c:axId val="206695040"/>
      </c:lineChart>
      <c:catAx>
        <c:axId val="206690560"/>
        <c:scaling>
          <c:orientation val="minMax"/>
        </c:scaling>
        <c:delete val="0"/>
        <c:axPos val="b"/>
        <c:title>
          <c:tx>
            <c:strRef>
              <c:f>'Visible Minority'!$A$4</c:f>
              <c:strCache>
                <c:ptCount val="1"/>
                <c:pt idx="0">
                  <c:v>Visible Minority</c:v>
                </c:pt>
              </c:strCache>
            </c:strRef>
          </c:tx>
          <c:layout/>
          <c:overlay val="0"/>
        </c:title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06693120"/>
        <c:crosses val="autoZero"/>
        <c:auto val="1"/>
        <c:lblAlgn val="ctr"/>
        <c:lblOffset val="100"/>
        <c:noMultiLvlLbl val="0"/>
      </c:catAx>
      <c:valAx>
        <c:axId val="206693120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'Visible Minority'!$A$2</c:f>
              <c:strCache>
                <c:ptCount val="1"/>
                <c:pt idx="0">
                  <c:v>Annual Earnings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06690560"/>
        <c:crosses val="autoZero"/>
        <c:crossBetween val="between"/>
      </c:valAx>
      <c:valAx>
        <c:axId val="206695040"/>
        <c:scaling>
          <c:orientation val="minMax"/>
          <c:max val="1"/>
        </c:scaling>
        <c:delete val="0"/>
        <c:axPos val="r"/>
        <c:title>
          <c:tx>
            <c:strRef>
              <c:f>'Visible Minority'!$A$58</c:f>
              <c:strCache>
                <c:ptCount val="1"/>
                <c:pt idx="0">
                  <c:v>Gender Ratio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crossAx val="206697216"/>
        <c:crosses val="max"/>
        <c:crossBetween val="between"/>
        <c:majorUnit val="0.25"/>
      </c:valAx>
      <c:catAx>
        <c:axId val="206697216"/>
        <c:scaling>
          <c:orientation val="minMax"/>
        </c:scaling>
        <c:delete val="1"/>
        <c:axPos val="b"/>
        <c:majorTickMark val="out"/>
        <c:minorTickMark val="none"/>
        <c:tickLblPos val="nextTo"/>
        <c:crossAx val="2066950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1984441475501479"/>
          <c:y val="0.92938872419482488"/>
          <c:w val="0.35524583795256642"/>
          <c:h val="6.899059678868932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Aboriginal!$A$7</c:f>
          <c:strCache>
            <c:ptCount val="1"/>
            <c:pt idx="0">
              <c:v>Average Annual Earnings For Ontarians All With Some Earnings; 2011 by Aboriginal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Aboriginal!$C$10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Aboriginal!$A$11:$A$32</c:f>
              <c:strCache>
                <c:ptCount val="3"/>
                <c:pt idx="0">
                  <c:v>Total</c:v>
                </c:pt>
                <c:pt idx="1">
                  <c:v> Aboriginal </c:v>
                </c:pt>
                <c:pt idx="2">
                  <c:v> Not Aboriginal </c:v>
                </c:pt>
              </c:strCache>
            </c:strRef>
          </c:cat>
          <c:val>
            <c:numRef>
              <c:f>Aboriginal!$C$11:$C$32</c:f>
              <c:numCache>
                <c:formatCode>_-"$"* #,##0_-;\-"$"* #,##0_-;_-"$"* "-"??_-;_-@_-</c:formatCode>
                <c:ptCount val="3"/>
                <c:pt idx="0">
                  <c:v>34000</c:v>
                </c:pt>
                <c:pt idx="1">
                  <c:v>29000</c:v>
                </c:pt>
                <c:pt idx="2">
                  <c:v>34000</c:v>
                </c:pt>
              </c:numCache>
            </c:numRef>
          </c:val>
        </c:ser>
        <c:ser>
          <c:idx val="1"/>
          <c:order val="1"/>
          <c:tx>
            <c:strRef>
              <c:f>Aboriginal!$D$10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Aboriginal!$A$11:$A$32</c:f>
              <c:strCache>
                <c:ptCount val="3"/>
                <c:pt idx="0">
                  <c:v>Total</c:v>
                </c:pt>
                <c:pt idx="1">
                  <c:v> Aboriginal </c:v>
                </c:pt>
                <c:pt idx="2">
                  <c:v> Not Aboriginal </c:v>
                </c:pt>
              </c:strCache>
            </c:strRef>
          </c:cat>
          <c:val>
            <c:numRef>
              <c:f>Aboriginal!$D$11:$D$32</c:f>
              <c:numCache>
                <c:formatCode>_-"$"* #,##0_-;\-"$"* #,##0_-;_-"$"* "-"??_-;_-@_-</c:formatCode>
                <c:ptCount val="3"/>
                <c:pt idx="0">
                  <c:v>50000</c:v>
                </c:pt>
                <c:pt idx="1">
                  <c:v>43000</c:v>
                </c:pt>
                <c:pt idx="2">
                  <c:v>51000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042240"/>
        <c:axId val="204044160"/>
      </c:barChart>
      <c:catAx>
        <c:axId val="204042240"/>
        <c:scaling>
          <c:orientation val="maxMin"/>
        </c:scaling>
        <c:delete val="0"/>
        <c:axPos val="l"/>
        <c:title>
          <c:tx>
            <c:strRef>
              <c:f>Aboriginal!$A$4</c:f>
              <c:strCache>
                <c:ptCount val="1"/>
                <c:pt idx="0">
                  <c:v>Aboriginal</c:v>
                </c:pt>
              </c:strCache>
            </c:strRef>
          </c:tx>
          <c:layout/>
          <c:overlay val="0"/>
        </c:title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204044160"/>
        <c:crosses val="autoZero"/>
        <c:auto val="1"/>
        <c:lblAlgn val="ctr"/>
        <c:lblOffset val="100"/>
        <c:noMultiLvlLbl val="0"/>
      </c:catAx>
      <c:valAx>
        <c:axId val="204044160"/>
        <c:scaling>
          <c:orientation val="minMax"/>
        </c:scaling>
        <c:delete val="0"/>
        <c:axPos val="t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Aboriginal!$A$2</c:f>
              <c:strCache>
                <c:ptCount val="1"/>
                <c:pt idx="0">
                  <c:v>Annual Earnings</c:v>
                </c:pt>
              </c:strCache>
            </c:strRef>
          </c:tx>
          <c:layout/>
          <c:overlay val="0"/>
          <c:txPr>
            <a:bodyPr rot="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04042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984441475501479"/>
          <c:y val="0.92938872419482488"/>
          <c:w val="5.7218717826017604E-2"/>
          <c:h val="7.061129455592245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'Visible Minority'!$A$7</c:f>
          <c:strCache>
            <c:ptCount val="1"/>
            <c:pt idx="0">
              <c:v>Average Annual Earnings For Ontarians All With Some Earnings; 2011 by Visible Minority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'Visible Minority'!$C$10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'Visible Minority'!$A$11:$A$32</c:f>
              <c:strCache>
                <c:ptCount val="3"/>
                <c:pt idx="0">
                  <c:v>Total</c:v>
                </c:pt>
                <c:pt idx="1">
                  <c:v> Not Visible MiNority </c:v>
                </c:pt>
                <c:pt idx="2">
                  <c:v> Visible MiNority </c:v>
                </c:pt>
              </c:strCache>
            </c:strRef>
          </c:cat>
          <c:val>
            <c:numRef>
              <c:f>'Visible Minority'!$C$11:$C$32</c:f>
              <c:numCache>
                <c:formatCode>_-"$"* #,##0_-;\-"$"* #,##0_-;_-"$"* "-"??_-;_-@_-</c:formatCode>
                <c:ptCount val="3"/>
                <c:pt idx="0">
                  <c:v>34000</c:v>
                </c:pt>
                <c:pt idx="1">
                  <c:v>35000</c:v>
                </c:pt>
                <c:pt idx="2">
                  <c:v>32000</c:v>
                </c:pt>
              </c:numCache>
            </c:numRef>
          </c:val>
        </c:ser>
        <c:ser>
          <c:idx val="1"/>
          <c:order val="1"/>
          <c:tx>
            <c:strRef>
              <c:f>'Visible Minority'!$D$10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'Visible Minority'!$A$11:$A$32</c:f>
              <c:strCache>
                <c:ptCount val="3"/>
                <c:pt idx="0">
                  <c:v>Total</c:v>
                </c:pt>
                <c:pt idx="1">
                  <c:v> Not Visible MiNority </c:v>
                </c:pt>
                <c:pt idx="2">
                  <c:v> Visible MiNority </c:v>
                </c:pt>
              </c:strCache>
            </c:strRef>
          </c:cat>
          <c:val>
            <c:numRef>
              <c:f>'Visible Minority'!$D$11:$D$32</c:f>
              <c:numCache>
                <c:formatCode>_-"$"* #,##0_-;\-"$"* #,##0_-;_-"$"* "-"??_-;_-@_-</c:formatCode>
                <c:ptCount val="3"/>
                <c:pt idx="0">
                  <c:v>50000</c:v>
                </c:pt>
                <c:pt idx="1">
                  <c:v>53000</c:v>
                </c:pt>
                <c:pt idx="2">
                  <c:v>41000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738944"/>
        <c:axId val="206740864"/>
      </c:barChart>
      <c:catAx>
        <c:axId val="206738944"/>
        <c:scaling>
          <c:orientation val="maxMin"/>
        </c:scaling>
        <c:delete val="0"/>
        <c:axPos val="l"/>
        <c:title>
          <c:tx>
            <c:strRef>
              <c:f>'Visible Minority'!$A$4</c:f>
              <c:strCache>
                <c:ptCount val="1"/>
                <c:pt idx="0">
                  <c:v>Visible Minority</c:v>
                </c:pt>
              </c:strCache>
            </c:strRef>
          </c:tx>
          <c:layout/>
          <c:overlay val="0"/>
        </c:title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206740864"/>
        <c:crosses val="autoZero"/>
        <c:auto val="1"/>
        <c:lblAlgn val="ctr"/>
        <c:lblOffset val="100"/>
        <c:noMultiLvlLbl val="0"/>
      </c:catAx>
      <c:valAx>
        <c:axId val="206740864"/>
        <c:scaling>
          <c:orientation val="minMax"/>
        </c:scaling>
        <c:delete val="0"/>
        <c:axPos val="t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'Visible Minority'!$A$2</c:f>
              <c:strCache>
                <c:ptCount val="1"/>
                <c:pt idx="0">
                  <c:v>Annual Earnings</c:v>
                </c:pt>
              </c:strCache>
            </c:strRef>
          </c:tx>
          <c:layout/>
          <c:overlay val="0"/>
          <c:txPr>
            <a:bodyPr rot="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06738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984441475501479"/>
          <c:y val="0.92938872419482488"/>
          <c:w val="5.7218717826017604E-2"/>
          <c:h val="7.061129455592245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Industry!$A$11:$A$32</c:f>
              <c:strCache>
                <c:ptCount val="18"/>
                <c:pt idx="0">
                  <c:v> #N/A </c:v>
                </c:pt>
                <c:pt idx="1">
                  <c:v> Agriculture  </c:v>
                </c:pt>
                <c:pt idx="2">
                  <c:v> Construction  </c:v>
                </c:pt>
                <c:pt idx="3">
                  <c:v> Durables  </c:v>
                </c:pt>
                <c:pt idx="4">
                  <c:v> Non-durables  </c:v>
                </c:pt>
                <c:pt idx="5">
                  <c:v> Wholesale Trade  </c:v>
                </c:pt>
                <c:pt idx="6">
                  <c:v> Retail Trade  </c:v>
                </c:pt>
                <c:pt idx="7">
                  <c:v> Transportation &amp; Warehousing  </c:v>
                </c:pt>
                <c:pt idx="8">
                  <c:v> Finance &amp; Insurance  </c:v>
                </c:pt>
                <c:pt idx="9">
                  <c:v> Prof., Scientific &amp; Tech. Serv. </c:v>
                </c:pt>
                <c:pt idx="10">
                  <c:v> Bus., building &amp; support serv. </c:v>
                </c:pt>
                <c:pt idx="11">
                  <c:v> Educational Services  </c:v>
                </c:pt>
                <c:pt idx="12">
                  <c:v> Health Care &amp; Social Assistance  </c:v>
                </c:pt>
                <c:pt idx="13">
                  <c:v> Inform., Cult. &amp; Recr. </c:v>
                </c:pt>
                <c:pt idx="14">
                  <c:v> Accomm. &amp; Food Services  </c:v>
                </c:pt>
                <c:pt idx="15">
                  <c:v> Other Services  </c:v>
                </c:pt>
                <c:pt idx="16">
                  <c:v> Public Administration  </c:v>
                </c:pt>
                <c:pt idx="17">
                  <c:v> #VALUE! </c:v>
                </c:pt>
              </c:strCache>
            </c:strRef>
          </c:cat>
          <c:val>
            <c:numRef>
              <c:f>Industry!$C$11:$C$32</c:f>
              <c:numCache>
                <c:formatCode>_-"$"* #,##0_-;\-"$"* #,##0_-;_-"$"* "-"??_-;_-@_-</c:formatCode>
                <c:ptCount val="18"/>
                <c:pt idx="0">
                  <c:v>34000</c:v>
                </c:pt>
                <c:pt idx="1">
                  <c:v>0</c:v>
                </c:pt>
                <c:pt idx="2">
                  <c:v>32000</c:v>
                </c:pt>
                <c:pt idx="3">
                  <c:v>46000</c:v>
                </c:pt>
                <c:pt idx="4">
                  <c:v>33000</c:v>
                </c:pt>
                <c:pt idx="5">
                  <c:v>54000</c:v>
                </c:pt>
                <c:pt idx="6">
                  <c:v>21000</c:v>
                </c:pt>
                <c:pt idx="7">
                  <c:v>33000</c:v>
                </c:pt>
                <c:pt idx="8">
                  <c:v>54000</c:v>
                </c:pt>
                <c:pt idx="9">
                  <c:v>52000</c:v>
                </c:pt>
                <c:pt idx="10">
                  <c:v>25000</c:v>
                </c:pt>
                <c:pt idx="11">
                  <c:v>43000</c:v>
                </c:pt>
                <c:pt idx="12">
                  <c:v>40000</c:v>
                </c:pt>
                <c:pt idx="13">
                  <c:v>28000</c:v>
                </c:pt>
                <c:pt idx="14">
                  <c:v>16700</c:v>
                </c:pt>
                <c:pt idx="15">
                  <c:v>24000</c:v>
                </c:pt>
                <c:pt idx="16">
                  <c:v>57000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Industry!$A$11:$A$32</c:f>
              <c:strCache>
                <c:ptCount val="18"/>
                <c:pt idx="0">
                  <c:v> #N/A </c:v>
                </c:pt>
                <c:pt idx="1">
                  <c:v> Agriculture  </c:v>
                </c:pt>
                <c:pt idx="2">
                  <c:v> Construction  </c:v>
                </c:pt>
                <c:pt idx="3">
                  <c:v> Durables  </c:v>
                </c:pt>
                <c:pt idx="4">
                  <c:v> Non-durables  </c:v>
                </c:pt>
                <c:pt idx="5">
                  <c:v> Wholesale Trade  </c:v>
                </c:pt>
                <c:pt idx="6">
                  <c:v> Retail Trade  </c:v>
                </c:pt>
                <c:pt idx="7">
                  <c:v> Transportation &amp; Warehousing  </c:v>
                </c:pt>
                <c:pt idx="8">
                  <c:v> Finance &amp; Insurance  </c:v>
                </c:pt>
                <c:pt idx="9">
                  <c:v> Prof., Scientific &amp; Tech. Serv. </c:v>
                </c:pt>
                <c:pt idx="10">
                  <c:v> Bus., building &amp; support serv. </c:v>
                </c:pt>
                <c:pt idx="11">
                  <c:v> Educational Services  </c:v>
                </c:pt>
                <c:pt idx="12">
                  <c:v> Health Care &amp; Social Assistance  </c:v>
                </c:pt>
                <c:pt idx="13">
                  <c:v> Inform., Cult. &amp; Recr. </c:v>
                </c:pt>
                <c:pt idx="14">
                  <c:v> Accomm. &amp; Food Services  </c:v>
                </c:pt>
                <c:pt idx="15">
                  <c:v> Other Services  </c:v>
                </c:pt>
                <c:pt idx="16">
                  <c:v> Public Administration  </c:v>
                </c:pt>
                <c:pt idx="17">
                  <c:v> #VALUE! </c:v>
                </c:pt>
              </c:strCache>
            </c:strRef>
          </c:cat>
          <c:val>
            <c:numRef>
              <c:f>Industry!$D$11:$D$32</c:f>
              <c:numCache>
                <c:formatCode>_-"$"* #,##0_-;\-"$"* #,##0_-;_-"$"* "-"??_-;_-@_-</c:formatCode>
                <c:ptCount val="18"/>
                <c:pt idx="0">
                  <c:v>50000</c:v>
                </c:pt>
                <c:pt idx="1">
                  <c:v>30000</c:v>
                </c:pt>
                <c:pt idx="2">
                  <c:v>48000</c:v>
                </c:pt>
                <c:pt idx="3">
                  <c:v>59000</c:v>
                </c:pt>
                <c:pt idx="4">
                  <c:v>56000</c:v>
                </c:pt>
                <c:pt idx="5">
                  <c:v>58000</c:v>
                </c:pt>
                <c:pt idx="6">
                  <c:v>36000</c:v>
                </c:pt>
                <c:pt idx="7">
                  <c:v>48000</c:v>
                </c:pt>
                <c:pt idx="8">
                  <c:v>89000</c:v>
                </c:pt>
                <c:pt idx="9">
                  <c:v>71000</c:v>
                </c:pt>
                <c:pt idx="10">
                  <c:v>28000</c:v>
                </c:pt>
                <c:pt idx="11">
                  <c:v>64000</c:v>
                </c:pt>
                <c:pt idx="12">
                  <c:v>66000</c:v>
                </c:pt>
                <c:pt idx="13">
                  <c:v>49000</c:v>
                </c:pt>
                <c:pt idx="14">
                  <c:v>24000</c:v>
                </c:pt>
                <c:pt idx="15">
                  <c:v>49000</c:v>
                </c:pt>
                <c:pt idx="16">
                  <c:v>70000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19840"/>
        <c:axId val="206421376"/>
      </c:barChart>
      <c:catAx>
        <c:axId val="206419840"/>
        <c:scaling>
          <c:orientation val="maxMin"/>
        </c:scaling>
        <c:delete val="0"/>
        <c:axPos val="l"/>
        <c:majorTickMark val="out"/>
        <c:minorTickMark val="none"/>
        <c:tickLblPos val="nextTo"/>
        <c:crossAx val="206421376"/>
        <c:crosses val="autoZero"/>
        <c:auto val="1"/>
        <c:lblAlgn val="ctr"/>
        <c:lblOffset val="100"/>
        <c:noMultiLvlLbl val="0"/>
      </c:catAx>
      <c:valAx>
        <c:axId val="206421376"/>
        <c:scaling>
          <c:orientation val="minMax"/>
        </c:scaling>
        <c:delete val="0"/>
        <c:axPos val="t"/>
        <c:majorGridlines/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06419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Industry!$A$7</c:f>
          <c:strCache>
            <c:ptCount val="1"/>
            <c:pt idx="0">
              <c:v>Average Annual Earnings For Ontarians All With Some Earnings; 2011 by Industry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Industry!$C$10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Industry!$A$11:$A$32</c:f>
              <c:strCache>
                <c:ptCount val="18"/>
                <c:pt idx="0">
                  <c:v> #N/A </c:v>
                </c:pt>
                <c:pt idx="1">
                  <c:v> Agriculture  </c:v>
                </c:pt>
                <c:pt idx="2">
                  <c:v> Construction  </c:v>
                </c:pt>
                <c:pt idx="3">
                  <c:v> Durables  </c:v>
                </c:pt>
                <c:pt idx="4">
                  <c:v> Non-durables  </c:v>
                </c:pt>
                <c:pt idx="5">
                  <c:v> Wholesale Trade  </c:v>
                </c:pt>
                <c:pt idx="6">
                  <c:v> Retail Trade  </c:v>
                </c:pt>
                <c:pt idx="7">
                  <c:v> Transportation &amp; Warehousing  </c:v>
                </c:pt>
                <c:pt idx="8">
                  <c:v> Finance &amp; Insurance  </c:v>
                </c:pt>
                <c:pt idx="9">
                  <c:v> Prof., Scientific &amp; Tech. Serv. </c:v>
                </c:pt>
                <c:pt idx="10">
                  <c:v> Bus., building &amp; support serv. </c:v>
                </c:pt>
                <c:pt idx="11">
                  <c:v> Educational Services  </c:v>
                </c:pt>
                <c:pt idx="12">
                  <c:v> Health Care &amp; Social Assistance  </c:v>
                </c:pt>
                <c:pt idx="13">
                  <c:v> Inform., Cult. &amp; Recr. </c:v>
                </c:pt>
                <c:pt idx="14">
                  <c:v> Accomm. &amp; Food Services  </c:v>
                </c:pt>
                <c:pt idx="15">
                  <c:v> Other Services  </c:v>
                </c:pt>
                <c:pt idx="16">
                  <c:v> Public Administration  </c:v>
                </c:pt>
                <c:pt idx="17">
                  <c:v> #VALUE! </c:v>
                </c:pt>
              </c:strCache>
            </c:strRef>
          </c:cat>
          <c:val>
            <c:numRef>
              <c:f>Industry!$C$11:$C$32</c:f>
              <c:numCache>
                <c:formatCode>_-"$"* #,##0_-;\-"$"* #,##0_-;_-"$"* "-"??_-;_-@_-</c:formatCode>
                <c:ptCount val="18"/>
                <c:pt idx="0">
                  <c:v>34000</c:v>
                </c:pt>
                <c:pt idx="1">
                  <c:v>0</c:v>
                </c:pt>
                <c:pt idx="2">
                  <c:v>32000</c:v>
                </c:pt>
                <c:pt idx="3">
                  <c:v>46000</c:v>
                </c:pt>
                <c:pt idx="4">
                  <c:v>33000</c:v>
                </c:pt>
                <c:pt idx="5">
                  <c:v>54000</c:v>
                </c:pt>
                <c:pt idx="6">
                  <c:v>21000</c:v>
                </c:pt>
                <c:pt idx="7">
                  <c:v>33000</c:v>
                </c:pt>
                <c:pt idx="8">
                  <c:v>54000</c:v>
                </c:pt>
                <c:pt idx="9">
                  <c:v>52000</c:v>
                </c:pt>
                <c:pt idx="10">
                  <c:v>25000</c:v>
                </c:pt>
                <c:pt idx="11">
                  <c:v>43000</c:v>
                </c:pt>
                <c:pt idx="12">
                  <c:v>40000</c:v>
                </c:pt>
                <c:pt idx="13">
                  <c:v>28000</c:v>
                </c:pt>
                <c:pt idx="14">
                  <c:v>16700</c:v>
                </c:pt>
                <c:pt idx="15">
                  <c:v>24000</c:v>
                </c:pt>
                <c:pt idx="16">
                  <c:v>57000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Industry!$D$10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Industry!$A$11:$A$32</c:f>
              <c:strCache>
                <c:ptCount val="18"/>
                <c:pt idx="0">
                  <c:v> #N/A </c:v>
                </c:pt>
                <c:pt idx="1">
                  <c:v> Agriculture  </c:v>
                </c:pt>
                <c:pt idx="2">
                  <c:v> Construction  </c:v>
                </c:pt>
                <c:pt idx="3">
                  <c:v> Durables  </c:v>
                </c:pt>
                <c:pt idx="4">
                  <c:v> Non-durables  </c:v>
                </c:pt>
                <c:pt idx="5">
                  <c:v> Wholesale Trade  </c:v>
                </c:pt>
                <c:pt idx="6">
                  <c:v> Retail Trade  </c:v>
                </c:pt>
                <c:pt idx="7">
                  <c:v> Transportation &amp; Warehousing  </c:v>
                </c:pt>
                <c:pt idx="8">
                  <c:v> Finance &amp; Insurance  </c:v>
                </c:pt>
                <c:pt idx="9">
                  <c:v> Prof., Scientific &amp; Tech. Serv. </c:v>
                </c:pt>
                <c:pt idx="10">
                  <c:v> Bus., building &amp; support serv. </c:v>
                </c:pt>
                <c:pt idx="11">
                  <c:v> Educational Services  </c:v>
                </c:pt>
                <c:pt idx="12">
                  <c:v> Health Care &amp; Social Assistance  </c:v>
                </c:pt>
                <c:pt idx="13">
                  <c:v> Inform., Cult. &amp; Recr. </c:v>
                </c:pt>
                <c:pt idx="14">
                  <c:v> Accomm. &amp; Food Services  </c:v>
                </c:pt>
                <c:pt idx="15">
                  <c:v> Other Services  </c:v>
                </c:pt>
                <c:pt idx="16">
                  <c:v> Public Administration  </c:v>
                </c:pt>
                <c:pt idx="17">
                  <c:v> #VALUE! </c:v>
                </c:pt>
              </c:strCache>
            </c:strRef>
          </c:cat>
          <c:val>
            <c:numRef>
              <c:f>Industry!$D$11:$D$32</c:f>
              <c:numCache>
                <c:formatCode>_-"$"* #,##0_-;\-"$"* #,##0_-;_-"$"* "-"??_-;_-@_-</c:formatCode>
                <c:ptCount val="18"/>
                <c:pt idx="0">
                  <c:v>50000</c:v>
                </c:pt>
                <c:pt idx="1">
                  <c:v>30000</c:v>
                </c:pt>
                <c:pt idx="2">
                  <c:v>48000</c:v>
                </c:pt>
                <c:pt idx="3">
                  <c:v>59000</c:v>
                </c:pt>
                <c:pt idx="4">
                  <c:v>56000</c:v>
                </c:pt>
                <c:pt idx="5">
                  <c:v>58000</c:v>
                </c:pt>
                <c:pt idx="6">
                  <c:v>36000</c:v>
                </c:pt>
                <c:pt idx="7">
                  <c:v>48000</c:v>
                </c:pt>
                <c:pt idx="8">
                  <c:v>89000</c:v>
                </c:pt>
                <c:pt idx="9">
                  <c:v>71000</c:v>
                </c:pt>
                <c:pt idx="10">
                  <c:v>28000</c:v>
                </c:pt>
                <c:pt idx="11">
                  <c:v>64000</c:v>
                </c:pt>
                <c:pt idx="12">
                  <c:v>66000</c:v>
                </c:pt>
                <c:pt idx="13">
                  <c:v>49000</c:v>
                </c:pt>
                <c:pt idx="14">
                  <c:v>24000</c:v>
                </c:pt>
                <c:pt idx="15">
                  <c:v>49000</c:v>
                </c:pt>
                <c:pt idx="16">
                  <c:v>70000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32992"/>
        <c:axId val="206535296"/>
      </c:barChart>
      <c:lineChart>
        <c:grouping val="standard"/>
        <c:varyColors val="0"/>
        <c:ser>
          <c:idx val="2"/>
          <c:order val="2"/>
          <c:tx>
            <c:v>Ratio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Industry!$B$11:$B$32</c:f>
              <c:numCache>
                <c:formatCode>0%</c:formatCode>
                <c:ptCount val="18"/>
                <c:pt idx="0">
                  <c:v>0.68</c:v>
                </c:pt>
                <c:pt idx="1">
                  <c:v>0</c:v>
                </c:pt>
                <c:pt idx="2">
                  <c:v>0.66666666666666663</c:v>
                </c:pt>
                <c:pt idx="3">
                  <c:v>0.77966101694915257</c:v>
                </c:pt>
                <c:pt idx="4">
                  <c:v>0.5892857142857143</c:v>
                </c:pt>
                <c:pt idx="5">
                  <c:v>0.93103448275862066</c:v>
                </c:pt>
                <c:pt idx="6">
                  <c:v>0.58333333333333337</c:v>
                </c:pt>
                <c:pt idx="7">
                  <c:v>0.6875</c:v>
                </c:pt>
                <c:pt idx="8">
                  <c:v>0.6067415730337079</c:v>
                </c:pt>
                <c:pt idx="9">
                  <c:v>0.73239436619718312</c:v>
                </c:pt>
                <c:pt idx="10">
                  <c:v>0.8928571428571429</c:v>
                </c:pt>
                <c:pt idx="11">
                  <c:v>0.671875</c:v>
                </c:pt>
                <c:pt idx="12">
                  <c:v>0.60606060606060608</c:v>
                </c:pt>
                <c:pt idx="13">
                  <c:v>0.5714285714285714</c:v>
                </c:pt>
                <c:pt idx="14">
                  <c:v>0.6958333333333333</c:v>
                </c:pt>
                <c:pt idx="15">
                  <c:v>0.48979591836734693</c:v>
                </c:pt>
                <c:pt idx="16">
                  <c:v>0.81428571428571428</c:v>
                </c:pt>
                <c:pt idx="1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43488"/>
        <c:axId val="206541568"/>
      </c:lineChart>
      <c:catAx>
        <c:axId val="206532992"/>
        <c:scaling>
          <c:orientation val="minMax"/>
        </c:scaling>
        <c:delete val="0"/>
        <c:axPos val="b"/>
        <c:title>
          <c:tx>
            <c:strRef>
              <c:f>Industry!$A$4</c:f>
              <c:strCache>
                <c:ptCount val="1"/>
                <c:pt idx="0">
                  <c:v>Industry</c:v>
                </c:pt>
              </c:strCache>
            </c:strRef>
          </c:tx>
          <c:layout/>
          <c:overlay val="0"/>
        </c:title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06535296"/>
        <c:crosses val="autoZero"/>
        <c:auto val="1"/>
        <c:lblAlgn val="ctr"/>
        <c:lblOffset val="100"/>
        <c:noMultiLvlLbl val="0"/>
      </c:catAx>
      <c:valAx>
        <c:axId val="206535296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Industry!$A$2</c:f>
              <c:strCache>
                <c:ptCount val="1"/>
                <c:pt idx="0">
                  <c:v>Annual Earnings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06532992"/>
        <c:crosses val="autoZero"/>
        <c:crossBetween val="between"/>
      </c:valAx>
      <c:valAx>
        <c:axId val="206541568"/>
        <c:scaling>
          <c:orientation val="minMax"/>
          <c:max val="1"/>
        </c:scaling>
        <c:delete val="0"/>
        <c:axPos val="r"/>
        <c:title>
          <c:tx>
            <c:strRef>
              <c:f>Industry!$A$58</c:f>
              <c:strCache>
                <c:ptCount val="1"/>
                <c:pt idx="0">
                  <c:v>Gender Ratio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crossAx val="206543488"/>
        <c:crosses val="max"/>
        <c:crossBetween val="between"/>
        <c:majorUnit val="0.25"/>
      </c:valAx>
      <c:catAx>
        <c:axId val="206543488"/>
        <c:scaling>
          <c:orientation val="minMax"/>
        </c:scaling>
        <c:delete val="1"/>
        <c:axPos val="b"/>
        <c:majorTickMark val="out"/>
        <c:minorTickMark val="none"/>
        <c:tickLblPos val="nextTo"/>
        <c:crossAx val="2065415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1984441475501479"/>
          <c:y val="0.92938872419482488"/>
          <c:w val="0.35524583795256642"/>
          <c:h val="6.899059678868932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Industry!$A$7</c:f>
          <c:strCache>
            <c:ptCount val="1"/>
            <c:pt idx="0">
              <c:v>Average Annual Earnings For Ontarians All With Some Earnings; 2011 by Industry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Industry!$C$10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Industry!$A$11:$A$32</c:f>
              <c:strCache>
                <c:ptCount val="18"/>
                <c:pt idx="0">
                  <c:v> #N/A </c:v>
                </c:pt>
                <c:pt idx="1">
                  <c:v> Agriculture  </c:v>
                </c:pt>
                <c:pt idx="2">
                  <c:v> Construction  </c:v>
                </c:pt>
                <c:pt idx="3">
                  <c:v> Durables  </c:v>
                </c:pt>
                <c:pt idx="4">
                  <c:v> Non-durables  </c:v>
                </c:pt>
                <c:pt idx="5">
                  <c:v> Wholesale Trade  </c:v>
                </c:pt>
                <c:pt idx="6">
                  <c:v> Retail Trade  </c:v>
                </c:pt>
                <c:pt idx="7">
                  <c:v> Transportation &amp; Warehousing  </c:v>
                </c:pt>
                <c:pt idx="8">
                  <c:v> Finance &amp; Insurance  </c:v>
                </c:pt>
                <c:pt idx="9">
                  <c:v> Prof., Scientific &amp; Tech. Serv. </c:v>
                </c:pt>
                <c:pt idx="10">
                  <c:v> Bus., building &amp; support serv. </c:v>
                </c:pt>
                <c:pt idx="11">
                  <c:v> Educational Services  </c:v>
                </c:pt>
                <c:pt idx="12">
                  <c:v> Health Care &amp; Social Assistance  </c:v>
                </c:pt>
                <c:pt idx="13">
                  <c:v> Inform., Cult. &amp; Recr. </c:v>
                </c:pt>
                <c:pt idx="14">
                  <c:v> Accomm. &amp; Food Services  </c:v>
                </c:pt>
                <c:pt idx="15">
                  <c:v> Other Services  </c:v>
                </c:pt>
                <c:pt idx="16">
                  <c:v> Public Administration  </c:v>
                </c:pt>
                <c:pt idx="17">
                  <c:v> #VALUE! </c:v>
                </c:pt>
              </c:strCache>
            </c:strRef>
          </c:cat>
          <c:val>
            <c:numRef>
              <c:f>Industry!$C$11:$C$32</c:f>
              <c:numCache>
                <c:formatCode>_-"$"* #,##0_-;\-"$"* #,##0_-;_-"$"* "-"??_-;_-@_-</c:formatCode>
                <c:ptCount val="18"/>
                <c:pt idx="0">
                  <c:v>34000</c:v>
                </c:pt>
                <c:pt idx="1">
                  <c:v>0</c:v>
                </c:pt>
                <c:pt idx="2">
                  <c:v>32000</c:v>
                </c:pt>
                <c:pt idx="3">
                  <c:v>46000</c:v>
                </c:pt>
                <c:pt idx="4">
                  <c:v>33000</c:v>
                </c:pt>
                <c:pt idx="5">
                  <c:v>54000</c:v>
                </c:pt>
                <c:pt idx="6">
                  <c:v>21000</c:v>
                </c:pt>
                <c:pt idx="7">
                  <c:v>33000</c:v>
                </c:pt>
                <c:pt idx="8">
                  <c:v>54000</c:v>
                </c:pt>
                <c:pt idx="9">
                  <c:v>52000</c:v>
                </c:pt>
                <c:pt idx="10">
                  <c:v>25000</c:v>
                </c:pt>
                <c:pt idx="11">
                  <c:v>43000</c:v>
                </c:pt>
                <c:pt idx="12">
                  <c:v>40000</c:v>
                </c:pt>
                <c:pt idx="13">
                  <c:v>28000</c:v>
                </c:pt>
                <c:pt idx="14">
                  <c:v>16700</c:v>
                </c:pt>
                <c:pt idx="15">
                  <c:v>24000</c:v>
                </c:pt>
                <c:pt idx="16">
                  <c:v>57000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Industry!$D$10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Industry!$A$11:$A$32</c:f>
              <c:strCache>
                <c:ptCount val="18"/>
                <c:pt idx="0">
                  <c:v> #N/A </c:v>
                </c:pt>
                <c:pt idx="1">
                  <c:v> Agriculture  </c:v>
                </c:pt>
                <c:pt idx="2">
                  <c:v> Construction  </c:v>
                </c:pt>
                <c:pt idx="3">
                  <c:v> Durables  </c:v>
                </c:pt>
                <c:pt idx="4">
                  <c:v> Non-durables  </c:v>
                </c:pt>
                <c:pt idx="5">
                  <c:v> Wholesale Trade  </c:v>
                </c:pt>
                <c:pt idx="6">
                  <c:v> Retail Trade  </c:v>
                </c:pt>
                <c:pt idx="7">
                  <c:v> Transportation &amp; Warehousing  </c:v>
                </c:pt>
                <c:pt idx="8">
                  <c:v> Finance &amp; Insurance  </c:v>
                </c:pt>
                <c:pt idx="9">
                  <c:v> Prof., Scientific &amp; Tech. Serv. </c:v>
                </c:pt>
                <c:pt idx="10">
                  <c:v> Bus., building &amp; support serv. </c:v>
                </c:pt>
                <c:pt idx="11">
                  <c:v> Educational Services  </c:v>
                </c:pt>
                <c:pt idx="12">
                  <c:v> Health Care &amp; Social Assistance  </c:v>
                </c:pt>
                <c:pt idx="13">
                  <c:v> Inform., Cult. &amp; Recr. </c:v>
                </c:pt>
                <c:pt idx="14">
                  <c:v> Accomm. &amp; Food Services  </c:v>
                </c:pt>
                <c:pt idx="15">
                  <c:v> Other Services  </c:v>
                </c:pt>
                <c:pt idx="16">
                  <c:v> Public Administration  </c:v>
                </c:pt>
                <c:pt idx="17">
                  <c:v> #VALUE! </c:v>
                </c:pt>
              </c:strCache>
            </c:strRef>
          </c:cat>
          <c:val>
            <c:numRef>
              <c:f>Industry!$D$11:$D$32</c:f>
              <c:numCache>
                <c:formatCode>_-"$"* #,##0_-;\-"$"* #,##0_-;_-"$"* "-"??_-;_-@_-</c:formatCode>
                <c:ptCount val="18"/>
                <c:pt idx="0">
                  <c:v>50000</c:v>
                </c:pt>
                <c:pt idx="1">
                  <c:v>30000</c:v>
                </c:pt>
                <c:pt idx="2">
                  <c:v>48000</c:v>
                </c:pt>
                <c:pt idx="3">
                  <c:v>59000</c:v>
                </c:pt>
                <c:pt idx="4">
                  <c:v>56000</c:v>
                </c:pt>
                <c:pt idx="5">
                  <c:v>58000</c:v>
                </c:pt>
                <c:pt idx="6">
                  <c:v>36000</c:v>
                </c:pt>
                <c:pt idx="7">
                  <c:v>48000</c:v>
                </c:pt>
                <c:pt idx="8">
                  <c:v>89000</c:v>
                </c:pt>
                <c:pt idx="9">
                  <c:v>71000</c:v>
                </c:pt>
                <c:pt idx="10">
                  <c:v>28000</c:v>
                </c:pt>
                <c:pt idx="11">
                  <c:v>64000</c:v>
                </c:pt>
                <c:pt idx="12">
                  <c:v>66000</c:v>
                </c:pt>
                <c:pt idx="13">
                  <c:v>49000</c:v>
                </c:pt>
                <c:pt idx="14">
                  <c:v>24000</c:v>
                </c:pt>
                <c:pt idx="15">
                  <c:v>49000</c:v>
                </c:pt>
                <c:pt idx="16">
                  <c:v>70000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81120"/>
        <c:axId val="206583296"/>
      </c:barChart>
      <c:catAx>
        <c:axId val="206581120"/>
        <c:scaling>
          <c:orientation val="maxMin"/>
        </c:scaling>
        <c:delete val="0"/>
        <c:axPos val="l"/>
        <c:title>
          <c:tx>
            <c:strRef>
              <c:f>Industry!$A$4</c:f>
              <c:strCache>
                <c:ptCount val="1"/>
                <c:pt idx="0">
                  <c:v>Industry</c:v>
                </c:pt>
              </c:strCache>
            </c:strRef>
          </c:tx>
          <c:layout/>
          <c:overlay val="0"/>
        </c:title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206583296"/>
        <c:crosses val="autoZero"/>
        <c:auto val="1"/>
        <c:lblAlgn val="ctr"/>
        <c:lblOffset val="100"/>
        <c:noMultiLvlLbl val="0"/>
      </c:catAx>
      <c:valAx>
        <c:axId val="206583296"/>
        <c:scaling>
          <c:orientation val="minMax"/>
        </c:scaling>
        <c:delete val="0"/>
        <c:axPos val="t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Industry!$A$2</c:f>
              <c:strCache>
                <c:ptCount val="1"/>
                <c:pt idx="0">
                  <c:v>Annual Earnings</c:v>
                </c:pt>
              </c:strCache>
            </c:strRef>
          </c:tx>
          <c:layout/>
          <c:overlay val="0"/>
          <c:txPr>
            <a:bodyPr rot="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06581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984441475501479"/>
          <c:y val="0.92938872419482488"/>
          <c:w val="5.7218717826017604E-2"/>
          <c:h val="7.061129455592245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Occupation!$A$11:$A$32</c:f>
              <c:strCache>
                <c:ptCount val="11"/>
                <c:pt idx="0">
                  <c:v> #N/A </c:v>
                </c:pt>
                <c:pt idx="1">
                  <c:v> Mgmt. Occups. </c:v>
                </c:pt>
                <c:pt idx="2">
                  <c:v> Bus., Fin. &amp; Admin. Occups. </c:v>
                </c:pt>
                <c:pt idx="3">
                  <c:v> Nat. &amp; App. Sci. Occups. </c:v>
                </c:pt>
                <c:pt idx="4">
                  <c:v> Health Occups. </c:v>
                </c:pt>
                <c:pt idx="5">
                  <c:v> Occups. in Soc. Sci., Gov. </c:v>
                </c:pt>
                <c:pt idx="6">
                  <c:v> Occups. in Art, Cult. Recr. </c:v>
                </c:pt>
                <c:pt idx="7">
                  <c:v> Sales &amp; Service Occups. </c:v>
                </c:pt>
                <c:pt idx="8">
                  <c:v> Trades, Trans. &amp; Eqp. Opr.  </c:v>
                </c:pt>
                <c:pt idx="9">
                  <c:v> Primary Industry </c:v>
                </c:pt>
                <c:pt idx="10">
                  <c:v> Occps. Proc. Man. &amp; Util. </c:v>
                </c:pt>
              </c:strCache>
            </c:strRef>
          </c:cat>
          <c:val>
            <c:numRef>
              <c:f>Occupation!$C$11:$C$32</c:f>
              <c:numCache>
                <c:formatCode>_-"$"* #,##0_-;\-"$"* #,##0_-;_-"$"* "-"??_-;_-@_-</c:formatCode>
                <c:ptCount val="11"/>
                <c:pt idx="0">
                  <c:v>34000</c:v>
                </c:pt>
                <c:pt idx="1">
                  <c:v>67000</c:v>
                </c:pt>
                <c:pt idx="2">
                  <c:v>40000</c:v>
                </c:pt>
                <c:pt idx="3">
                  <c:v>60000</c:v>
                </c:pt>
                <c:pt idx="4">
                  <c:v>45000</c:v>
                </c:pt>
                <c:pt idx="5">
                  <c:v>47000</c:v>
                </c:pt>
                <c:pt idx="6">
                  <c:v>28000</c:v>
                </c:pt>
                <c:pt idx="7">
                  <c:v>20000</c:v>
                </c:pt>
                <c:pt idx="8">
                  <c:v>26000</c:v>
                </c:pt>
                <c:pt idx="9">
                  <c:v>0</c:v>
                </c:pt>
                <c:pt idx="10">
                  <c:v>31000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Occupation!$A$11:$A$32</c:f>
              <c:strCache>
                <c:ptCount val="11"/>
                <c:pt idx="0">
                  <c:v> #N/A </c:v>
                </c:pt>
                <c:pt idx="1">
                  <c:v> Mgmt. Occups. </c:v>
                </c:pt>
                <c:pt idx="2">
                  <c:v> Bus., Fin. &amp; Admin. Occups. </c:v>
                </c:pt>
                <c:pt idx="3">
                  <c:v> Nat. &amp; App. Sci. Occups. </c:v>
                </c:pt>
                <c:pt idx="4">
                  <c:v> Health Occups. </c:v>
                </c:pt>
                <c:pt idx="5">
                  <c:v> Occups. in Soc. Sci., Gov. </c:v>
                </c:pt>
                <c:pt idx="6">
                  <c:v> Occups. in Art, Cult. Recr. </c:v>
                </c:pt>
                <c:pt idx="7">
                  <c:v> Sales &amp; Service Occups. </c:v>
                </c:pt>
                <c:pt idx="8">
                  <c:v> Trades, Trans. &amp; Eqp. Opr.  </c:v>
                </c:pt>
                <c:pt idx="9">
                  <c:v> Primary Industry </c:v>
                </c:pt>
                <c:pt idx="10">
                  <c:v> Occps. Proc. Man. &amp; Util. </c:v>
                </c:pt>
              </c:strCache>
            </c:strRef>
          </c:cat>
          <c:val>
            <c:numRef>
              <c:f>Occupation!$D$11:$D$32</c:f>
              <c:numCache>
                <c:formatCode>_-"$"* #,##0_-;\-"$"* #,##0_-;_-"$"* "-"??_-;_-@_-</c:formatCode>
                <c:ptCount val="11"/>
                <c:pt idx="0">
                  <c:v>50000</c:v>
                </c:pt>
                <c:pt idx="1">
                  <c:v>93000</c:v>
                </c:pt>
                <c:pt idx="2">
                  <c:v>59000</c:v>
                </c:pt>
                <c:pt idx="3">
                  <c:v>66000</c:v>
                </c:pt>
                <c:pt idx="4">
                  <c:v>96000</c:v>
                </c:pt>
                <c:pt idx="5">
                  <c:v>69000</c:v>
                </c:pt>
                <c:pt idx="6">
                  <c:v>39000</c:v>
                </c:pt>
                <c:pt idx="7">
                  <c:v>36000</c:v>
                </c:pt>
                <c:pt idx="8">
                  <c:v>45000</c:v>
                </c:pt>
                <c:pt idx="9">
                  <c:v>34000</c:v>
                </c:pt>
                <c:pt idx="10">
                  <c:v>45000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129984"/>
        <c:axId val="207131776"/>
      </c:barChart>
      <c:catAx>
        <c:axId val="207129984"/>
        <c:scaling>
          <c:orientation val="maxMin"/>
        </c:scaling>
        <c:delete val="0"/>
        <c:axPos val="l"/>
        <c:majorTickMark val="out"/>
        <c:minorTickMark val="none"/>
        <c:tickLblPos val="nextTo"/>
        <c:crossAx val="207131776"/>
        <c:crosses val="autoZero"/>
        <c:auto val="1"/>
        <c:lblAlgn val="ctr"/>
        <c:lblOffset val="100"/>
        <c:noMultiLvlLbl val="0"/>
      </c:catAx>
      <c:valAx>
        <c:axId val="207131776"/>
        <c:scaling>
          <c:orientation val="minMax"/>
        </c:scaling>
        <c:delete val="0"/>
        <c:axPos val="t"/>
        <c:majorGridlines/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07129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Occupation!$A$7</c:f>
          <c:strCache>
            <c:ptCount val="1"/>
            <c:pt idx="0">
              <c:v>Average Annual Earnings For Ontarians All With Some Earnings; 2011 by Occupation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Occupation!$C$10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Occupation!$A$11:$A$32</c:f>
              <c:strCache>
                <c:ptCount val="11"/>
                <c:pt idx="0">
                  <c:v> #N/A </c:v>
                </c:pt>
                <c:pt idx="1">
                  <c:v> Mgmt. Occups. </c:v>
                </c:pt>
                <c:pt idx="2">
                  <c:v> Bus., Fin. &amp; Admin. Occups. </c:v>
                </c:pt>
                <c:pt idx="3">
                  <c:v> Nat. &amp; App. Sci. Occups. </c:v>
                </c:pt>
                <c:pt idx="4">
                  <c:v> Health Occups. </c:v>
                </c:pt>
                <c:pt idx="5">
                  <c:v> Occups. in Soc. Sci., Gov. </c:v>
                </c:pt>
                <c:pt idx="6">
                  <c:v> Occups. in Art, Cult. Recr. </c:v>
                </c:pt>
                <c:pt idx="7">
                  <c:v> Sales &amp; Service Occups. </c:v>
                </c:pt>
                <c:pt idx="8">
                  <c:v> Trades, Trans. &amp; Eqp. Opr.  </c:v>
                </c:pt>
                <c:pt idx="9">
                  <c:v> Primary Industry </c:v>
                </c:pt>
                <c:pt idx="10">
                  <c:v> Occps. Proc. Man. &amp; Util. </c:v>
                </c:pt>
              </c:strCache>
            </c:strRef>
          </c:cat>
          <c:val>
            <c:numRef>
              <c:f>Occupation!$C$11:$C$32</c:f>
              <c:numCache>
                <c:formatCode>_-"$"* #,##0_-;\-"$"* #,##0_-;_-"$"* "-"??_-;_-@_-</c:formatCode>
                <c:ptCount val="11"/>
                <c:pt idx="0">
                  <c:v>34000</c:v>
                </c:pt>
                <c:pt idx="1">
                  <c:v>67000</c:v>
                </c:pt>
                <c:pt idx="2">
                  <c:v>40000</c:v>
                </c:pt>
                <c:pt idx="3">
                  <c:v>60000</c:v>
                </c:pt>
                <c:pt idx="4">
                  <c:v>45000</c:v>
                </c:pt>
                <c:pt idx="5">
                  <c:v>47000</c:v>
                </c:pt>
                <c:pt idx="6">
                  <c:v>28000</c:v>
                </c:pt>
                <c:pt idx="7">
                  <c:v>20000</c:v>
                </c:pt>
                <c:pt idx="8">
                  <c:v>26000</c:v>
                </c:pt>
                <c:pt idx="9">
                  <c:v>0</c:v>
                </c:pt>
                <c:pt idx="10">
                  <c:v>31000</c:v>
                </c:pt>
              </c:numCache>
            </c:numRef>
          </c:val>
        </c:ser>
        <c:ser>
          <c:idx val="1"/>
          <c:order val="1"/>
          <c:tx>
            <c:strRef>
              <c:f>Occupation!$D$10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Occupation!$A$11:$A$32</c:f>
              <c:strCache>
                <c:ptCount val="11"/>
                <c:pt idx="0">
                  <c:v> #N/A </c:v>
                </c:pt>
                <c:pt idx="1">
                  <c:v> Mgmt. Occups. </c:v>
                </c:pt>
                <c:pt idx="2">
                  <c:v> Bus., Fin. &amp; Admin. Occups. </c:v>
                </c:pt>
                <c:pt idx="3">
                  <c:v> Nat. &amp; App. Sci. Occups. </c:v>
                </c:pt>
                <c:pt idx="4">
                  <c:v> Health Occups. </c:v>
                </c:pt>
                <c:pt idx="5">
                  <c:v> Occups. in Soc. Sci., Gov. </c:v>
                </c:pt>
                <c:pt idx="6">
                  <c:v> Occups. in Art, Cult. Recr. </c:v>
                </c:pt>
                <c:pt idx="7">
                  <c:v> Sales &amp; Service Occups. </c:v>
                </c:pt>
                <c:pt idx="8">
                  <c:v> Trades, Trans. &amp; Eqp. Opr.  </c:v>
                </c:pt>
                <c:pt idx="9">
                  <c:v> Primary Industry </c:v>
                </c:pt>
                <c:pt idx="10">
                  <c:v> Occps. Proc. Man. &amp; Util. </c:v>
                </c:pt>
              </c:strCache>
            </c:strRef>
          </c:cat>
          <c:val>
            <c:numRef>
              <c:f>Occupation!$D$11:$D$32</c:f>
              <c:numCache>
                <c:formatCode>_-"$"* #,##0_-;\-"$"* #,##0_-;_-"$"* "-"??_-;_-@_-</c:formatCode>
                <c:ptCount val="11"/>
                <c:pt idx="0">
                  <c:v>50000</c:v>
                </c:pt>
                <c:pt idx="1">
                  <c:v>93000</c:v>
                </c:pt>
                <c:pt idx="2">
                  <c:v>59000</c:v>
                </c:pt>
                <c:pt idx="3">
                  <c:v>66000</c:v>
                </c:pt>
                <c:pt idx="4">
                  <c:v>96000</c:v>
                </c:pt>
                <c:pt idx="5">
                  <c:v>69000</c:v>
                </c:pt>
                <c:pt idx="6">
                  <c:v>39000</c:v>
                </c:pt>
                <c:pt idx="7">
                  <c:v>36000</c:v>
                </c:pt>
                <c:pt idx="8">
                  <c:v>45000</c:v>
                </c:pt>
                <c:pt idx="9">
                  <c:v>34000</c:v>
                </c:pt>
                <c:pt idx="10">
                  <c:v>45000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305344"/>
        <c:axId val="207320192"/>
      </c:barChart>
      <c:lineChart>
        <c:grouping val="standard"/>
        <c:varyColors val="0"/>
        <c:ser>
          <c:idx val="2"/>
          <c:order val="2"/>
          <c:tx>
            <c:v>Ratio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Occupation!$B$11:$B$32</c:f>
              <c:numCache>
                <c:formatCode>0%</c:formatCode>
                <c:ptCount val="11"/>
                <c:pt idx="0">
                  <c:v>0.68</c:v>
                </c:pt>
                <c:pt idx="1">
                  <c:v>0.72043010752688175</c:v>
                </c:pt>
                <c:pt idx="2">
                  <c:v>0.67796610169491522</c:v>
                </c:pt>
                <c:pt idx="3">
                  <c:v>0.90909090909090906</c:v>
                </c:pt>
                <c:pt idx="4">
                  <c:v>0.46875</c:v>
                </c:pt>
                <c:pt idx="5">
                  <c:v>0.6811594202898551</c:v>
                </c:pt>
                <c:pt idx="6">
                  <c:v>0.71794871794871795</c:v>
                </c:pt>
                <c:pt idx="7">
                  <c:v>0.55555555555555558</c:v>
                </c:pt>
                <c:pt idx="8">
                  <c:v>0.57777777777777772</c:v>
                </c:pt>
                <c:pt idx="9">
                  <c:v>0</c:v>
                </c:pt>
                <c:pt idx="10">
                  <c:v>0.68888888888888888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24288"/>
        <c:axId val="207322112"/>
      </c:lineChart>
      <c:catAx>
        <c:axId val="207305344"/>
        <c:scaling>
          <c:orientation val="minMax"/>
        </c:scaling>
        <c:delete val="0"/>
        <c:axPos val="b"/>
        <c:title>
          <c:tx>
            <c:strRef>
              <c:f>Occupation!$A$4</c:f>
              <c:strCache>
                <c:ptCount val="1"/>
                <c:pt idx="0">
                  <c:v>Occupation</c:v>
                </c:pt>
              </c:strCache>
            </c:strRef>
          </c:tx>
          <c:layout/>
          <c:overlay val="0"/>
        </c:title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07320192"/>
        <c:crosses val="autoZero"/>
        <c:auto val="1"/>
        <c:lblAlgn val="ctr"/>
        <c:lblOffset val="100"/>
        <c:noMultiLvlLbl val="0"/>
      </c:catAx>
      <c:valAx>
        <c:axId val="207320192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Occupation!$A$2</c:f>
              <c:strCache>
                <c:ptCount val="1"/>
                <c:pt idx="0">
                  <c:v>Annual Earnings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07305344"/>
        <c:crosses val="autoZero"/>
        <c:crossBetween val="between"/>
      </c:valAx>
      <c:valAx>
        <c:axId val="207322112"/>
        <c:scaling>
          <c:orientation val="minMax"/>
          <c:max val="1"/>
        </c:scaling>
        <c:delete val="0"/>
        <c:axPos val="r"/>
        <c:title>
          <c:tx>
            <c:strRef>
              <c:f>Occupation!$A$58</c:f>
              <c:strCache>
                <c:ptCount val="1"/>
                <c:pt idx="0">
                  <c:v>Gender Ratio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crossAx val="207324288"/>
        <c:crosses val="max"/>
        <c:crossBetween val="between"/>
        <c:majorUnit val="0.25"/>
      </c:valAx>
      <c:catAx>
        <c:axId val="207324288"/>
        <c:scaling>
          <c:orientation val="minMax"/>
        </c:scaling>
        <c:delete val="1"/>
        <c:axPos val="b"/>
        <c:majorTickMark val="out"/>
        <c:minorTickMark val="none"/>
        <c:tickLblPos val="nextTo"/>
        <c:crossAx val="2073221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1984441475501479"/>
          <c:y val="0.92938872419482488"/>
          <c:w val="0.35524583795256642"/>
          <c:h val="6.899059678868932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Occupation!$A$7</c:f>
          <c:strCache>
            <c:ptCount val="1"/>
            <c:pt idx="0">
              <c:v>Average Annual Earnings For Ontarians All With Some Earnings; 2011 by Occupation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Occupation!$C$10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Occupation!$A$11:$A$32</c:f>
              <c:strCache>
                <c:ptCount val="11"/>
                <c:pt idx="0">
                  <c:v> #N/A </c:v>
                </c:pt>
                <c:pt idx="1">
                  <c:v> Mgmt. Occups. </c:v>
                </c:pt>
                <c:pt idx="2">
                  <c:v> Bus., Fin. &amp; Admin. Occups. </c:v>
                </c:pt>
                <c:pt idx="3">
                  <c:v> Nat. &amp; App. Sci. Occups. </c:v>
                </c:pt>
                <c:pt idx="4">
                  <c:v> Health Occups. </c:v>
                </c:pt>
                <c:pt idx="5">
                  <c:v> Occups. in Soc. Sci., Gov. </c:v>
                </c:pt>
                <c:pt idx="6">
                  <c:v> Occups. in Art, Cult. Recr. </c:v>
                </c:pt>
                <c:pt idx="7">
                  <c:v> Sales &amp; Service Occups. </c:v>
                </c:pt>
                <c:pt idx="8">
                  <c:v> Trades, Trans. &amp; Eqp. Opr.  </c:v>
                </c:pt>
                <c:pt idx="9">
                  <c:v> Primary Industry </c:v>
                </c:pt>
                <c:pt idx="10">
                  <c:v> Occps. Proc. Man. &amp; Util. </c:v>
                </c:pt>
              </c:strCache>
            </c:strRef>
          </c:cat>
          <c:val>
            <c:numRef>
              <c:f>Occupation!$C$11:$C$32</c:f>
              <c:numCache>
                <c:formatCode>_-"$"* #,##0_-;\-"$"* #,##0_-;_-"$"* "-"??_-;_-@_-</c:formatCode>
                <c:ptCount val="11"/>
                <c:pt idx="0">
                  <c:v>34000</c:v>
                </c:pt>
                <c:pt idx="1">
                  <c:v>67000</c:v>
                </c:pt>
                <c:pt idx="2">
                  <c:v>40000</c:v>
                </c:pt>
                <c:pt idx="3">
                  <c:v>60000</c:v>
                </c:pt>
                <c:pt idx="4">
                  <c:v>45000</c:v>
                </c:pt>
                <c:pt idx="5">
                  <c:v>47000</c:v>
                </c:pt>
                <c:pt idx="6">
                  <c:v>28000</c:v>
                </c:pt>
                <c:pt idx="7">
                  <c:v>20000</c:v>
                </c:pt>
                <c:pt idx="8">
                  <c:v>26000</c:v>
                </c:pt>
                <c:pt idx="9">
                  <c:v>0</c:v>
                </c:pt>
                <c:pt idx="10">
                  <c:v>31000</c:v>
                </c:pt>
              </c:numCache>
            </c:numRef>
          </c:val>
        </c:ser>
        <c:ser>
          <c:idx val="1"/>
          <c:order val="1"/>
          <c:tx>
            <c:strRef>
              <c:f>Occupation!$D$10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Occupation!$A$11:$A$32</c:f>
              <c:strCache>
                <c:ptCount val="11"/>
                <c:pt idx="0">
                  <c:v> #N/A </c:v>
                </c:pt>
                <c:pt idx="1">
                  <c:v> Mgmt. Occups. </c:v>
                </c:pt>
                <c:pt idx="2">
                  <c:v> Bus., Fin. &amp; Admin. Occups. </c:v>
                </c:pt>
                <c:pt idx="3">
                  <c:v> Nat. &amp; App. Sci. Occups. </c:v>
                </c:pt>
                <c:pt idx="4">
                  <c:v> Health Occups. </c:v>
                </c:pt>
                <c:pt idx="5">
                  <c:v> Occups. in Soc. Sci., Gov. </c:v>
                </c:pt>
                <c:pt idx="6">
                  <c:v> Occups. in Art, Cult. Recr. </c:v>
                </c:pt>
                <c:pt idx="7">
                  <c:v> Sales &amp; Service Occups. </c:v>
                </c:pt>
                <c:pt idx="8">
                  <c:v> Trades, Trans. &amp; Eqp. Opr.  </c:v>
                </c:pt>
                <c:pt idx="9">
                  <c:v> Primary Industry </c:v>
                </c:pt>
                <c:pt idx="10">
                  <c:v> Occps. Proc. Man. &amp; Util. </c:v>
                </c:pt>
              </c:strCache>
            </c:strRef>
          </c:cat>
          <c:val>
            <c:numRef>
              <c:f>Occupation!$D$11:$D$32</c:f>
              <c:numCache>
                <c:formatCode>_-"$"* #,##0_-;\-"$"* #,##0_-;_-"$"* "-"??_-;_-@_-</c:formatCode>
                <c:ptCount val="11"/>
                <c:pt idx="0">
                  <c:v>50000</c:v>
                </c:pt>
                <c:pt idx="1">
                  <c:v>93000</c:v>
                </c:pt>
                <c:pt idx="2">
                  <c:v>59000</c:v>
                </c:pt>
                <c:pt idx="3">
                  <c:v>66000</c:v>
                </c:pt>
                <c:pt idx="4">
                  <c:v>96000</c:v>
                </c:pt>
                <c:pt idx="5">
                  <c:v>69000</c:v>
                </c:pt>
                <c:pt idx="6">
                  <c:v>39000</c:v>
                </c:pt>
                <c:pt idx="7">
                  <c:v>36000</c:v>
                </c:pt>
                <c:pt idx="8">
                  <c:v>45000</c:v>
                </c:pt>
                <c:pt idx="9">
                  <c:v>34000</c:v>
                </c:pt>
                <c:pt idx="10">
                  <c:v>45000</c:v>
                </c:pt>
              </c:numCache>
            </c:numRef>
          </c:val>
        </c:ser>
        <c:ser>
          <c:idx val="2"/>
          <c:order val="2"/>
          <c:tx>
            <c:v>Ratio</c:v>
          </c:tx>
          <c:spPr>
            <a:ln>
              <a:noFill/>
            </a:ln>
          </c:spPr>
          <c:invertIfNegative val="0"/>
          <c:val>
            <c:numRef>
              <c:f>Occupation!$B$11:$B$32</c:f>
              <c:numCache>
                <c:formatCode>0%</c:formatCode>
                <c:ptCount val="11"/>
                <c:pt idx="0">
                  <c:v>0.68</c:v>
                </c:pt>
                <c:pt idx="1">
                  <c:v>0.72043010752688175</c:v>
                </c:pt>
                <c:pt idx="2">
                  <c:v>0.67796610169491522</c:v>
                </c:pt>
                <c:pt idx="3">
                  <c:v>0.90909090909090906</c:v>
                </c:pt>
                <c:pt idx="4">
                  <c:v>0.46875</c:v>
                </c:pt>
                <c:pt idx="5">
                  <c:v>0.6811594202898551</c:v>
                </c:pt>
                <c:pt idx="6">
                  <c:v>0.71794871794871795</c:v>
                </c:pt>
                <c:pt idx="7">
                  <c:v>0.55555555555555558</c:v>
                </c:pt>
                <c:pt idx="8">
                  <c:v>0.57777777777777772</c:v>
                </c:pt>
                <c:pt idx="9">
                  <c:v>0</c:v>
                </c:pt>
                <c:pt idx="10">
                  <c:v>0.68888888888888888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354496"/>
        <c:axId val="207233792"/>
      </c:barChart>
      <c:catAx>
        <c:axId val="207354496"/>
        <c:scaling>
          <c:orientation val="maxMin"/>
        </c:scaling>
        <c:delete val="0"/>
        <c:axPos val="l"/>
        <c:title>
          <c:tx>
            <c:strRef>
              <c:f>Occupation!$A$4</c:f>
              <c:strCache>
                <c:ptCount val="1"/>
                <c:pt idx="0">
                  <c:v>Occupation</c:v>
                </c:pt>
              </c:strCache>
            </c:strRef>
          </c:tx>
          <c:layout/>
          <c:overlay val="0"/>
        </c:title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207233792"/>
        <c:crosses val="autoZero"/>
        <c:auto val="1"/>
        <c:lblAlgn val="ctr"/>
        <c:lblOffset val="100"/>
        <c:noMultiLvlLbl val="0"/>
      </c:catAx>
      <c:valAx>
        <c:axId val="207233792"/>
        <c:scaling>
          <c:orientation val="minMax"/>
        </c:scaling>
        <c:delete val="0"/>
        <c:axPos val="t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Occupation!$A$2</c:f>
              <c:strCache>
                <c:ptCount val="1"/>
                <c:pt idx="0">
                  <c:v>Annual Earnings</c:v>
                </c:pt>
              </c:strCache>
            </c:strRef>
          </c:tx>
          <c:layout/>
          <c:overlay val="0"/>
          <c:txPr>
            <a:bodyPr rot="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07354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984441475501479"/>
          <c:y val="0.92938872419482488"/>
          <c:w val="5.7218717826017604E-2"/>
          <c:h val="7.061129455592245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'Source Tab'!$A$11:$A$32</c:f>
              <c:strCache>
                <c:ptCount val="22"/>
                <c:pt idx="0">
                  <c:v> #N/A </c:v>
                </c:pt>
                <c:pt idx="1">
                  <c:v> Agriculture  </c:v>
                </c:pt>
                <c:pt idx="2">
                  <c:v> Forestry &amp; Logging </c:v>
                </c:pt>
                <c:pt idx="3">
                  <c:v> Fishing, Hunting &amp; Trapping  </c:v>
                </c:pt>
                <c:pt idx="4">
                  <c:v> Mining &amp; Oil &amp; Gas </c:v>
                </c:pt>
                <c:pt idx="5">
                  <c:v> Utilities  </c:v>
                </c:pt>
                <c:pt idx="6">
                  <c:v> Construction  </c:v>
                </c:pt>
                <c:pt idx="7">
                  <c:v> Durables  </c:v>
                </c:pt>
                <c:pt idx="8">
                  <c:v> Non-durables  </c:v>
                </c:pt>
                <c:pt idx="9">
                  <c:v> Wholesale Trade  </c:v>
                </c:pt>
                <c:pt idx="10">
                  <c:v> Retail Trade  </c:v>
                </c:pt>
                <c:pt idx="11">
                  <c:v> Transportation &amp; Warehousing  </c:v>
                </c:pt>
                <c:pt idx="12">
                  <c:v> Finance &amp; Insurance  </c:v>
                </c:pt>
                <c:pt idx="13">
                  <c:v> Real Estate &amp; Leasing  </c:v>
                </c:pt>
                <c:pt idx="14">
                  <c:v> Prof., Scientific &amp; Tech. Serv. </c:v>
                </c:pt>
                <c:pt idx="15">
                  <c:v> Bus., building &amp; support serv. </c:v>
                </c:pt>
                <c:pt idx="16">
                  <c:v> Educational Services  </c:v>
                </c:pt>
                <c:pt idx="17">
                  <c:v> Health Care &amp; Social Assistance  </c:v>
                </c:pt>
                <c:pt idx="18">
                  <c:v> Inform., Cult. &amp; Recr. </c:v>
                </c:pt>
                <c:pt idx="19">
                  <c:v> Accomm. &amp; Food Services  </c:v>
                </c:pt>
                <c:pt idx="20">
                  <c:v> Other Services  </c:v>
                </c:pt>
                <c:pt idx="21">
                  <c:v> Public Administration  </c:v>
                </c:pt>
              </c:strCache>
            </c:strRef>
          </c:cat>
          <c:val>
            <c:numRef>
              <c:f>'Source Tab'!$C$11:$C$32</c:f>
              <c:numCache>
                <c:formatCode>_-"$"* #,##0_-;\-"$"* #,##0_-;_-"$"* "-"??_-;_-@_-</c:formatCode>
                <c:ptCount val="22"/>
                <c:pt idx="0">
                  <c:v>34000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73000</c:v>
                </c:pt>
                <c:pt idx="6">
                  <c:v>32000</c:v>
                </c:pt>
                <c:pt idx="7">
                  <c:v>46000</c:v>
                </c:pt>
                <c:pt idx="8">
                  <c:v>33000</c:v>
                </c:pt>
                <c:pt idx="9">
                  <c:v>54000</c:v>
                </c:pt>
                <c:pt idx="10">
                  <c:v>21000</c:v>
                </c:pt>
                <c:pt idx="11">
                  <c:v>33000</c:v>
                </c:pt>
                <c:pt idx="12">
                  <c:v>54000</c:v>
                </c:pt>
                <c:pt idx="13">
                  <c:v>45000</c:v>
                </c:pt>
                <c:pt idx="14">
                  <c:v>52000</c:v>
                </c:pt>
                <c:pt idx="15">
                  <c:v>25000</c:v>
                </c:pt>
                <c:pt idx="16">
                  <c:v>43000</c:v>
                </c:pt>
                <c:pt idx="17">
                  <c:v>40000</c:v>
                </c:pt>
                <c:pt idx="18">
                  <c:v>28000</c:v>
                </c:pt>
                <c:pt idx="19">
                  <c:v>16700</c:v>
                </c:pt>
                <c:pt idx="20">
                  <c:v>24000</c:v>
                </c:pt>
                <c:pt idx="21">
                  <c:v>57000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'Source Tab'!$A$11:$A$32</c:f>
              <c:strCache>
                <c:ptCount val="22"/>
                <c:pt idx="0">
                  <c:v> #N/A </c:v>
                </c:pt>
                <c:pt idx="1">
                  <c:v> Agriculture  </c:v>
                </c:pt>
                <c:pt idx="2">
                  <c:v> Forestry &amp; Logging </c:v>
                </c:pt>
                <c:pt idx="3">
                  <c:v> Fishing, Hunting &amp; Trapping  </c:v>
                </c:pt>
                <c:pt idx="4">
                  <c:v> Mining &amp; Oil &amp; Gas </c:v>
                </c:pt>
                <c:pt idx="5">
                  <c:v> Utilities  </c:v>
                </c:pt>
                <c:pt idx="6">
                  <c:v> Construction  </c:v>
                </c:pt>
                <c:pt idx="7">
                  <c:v> Durables  </c:v>
                </c:pt>
                <c:pt idx="8">
                  <c:v> Non-durables  </c:v>
                </c:pt>
                <c:pt idx="9">
                  <c:v> Wholesale Trade  </c:v>
                </c:pt>
                <c:pt idx="10">
                  <c:v> Retail Trade  </c:v>
                </c:pt>
                <c:pt idx="11">
                  <c:v> Transportation &amp; Warehousing  </c:v>
                </c:pt>
                <c:pt idx="12">
                  <c:v> Finance &amp; Insurance  </c:v>
                </c:pt>
                <c:pt idx="13">
                  <c:v> Real Estate &amp; Leasing  </c:v>
                </c:pt>
                <c:pt idx="14">
                  <c:v> Prof., Scientific &amp; Tech. Serv. </c:v>
                </c:pt>
                <c:pt idx="15">
                  <c:v> Bus., building &amp; support serv. </c:v>
                </c:pt>
                <c:pt idx="16">
                  <c:v> Educational Services  </c:v>
                </c:pt>
                <c:pt idx="17">
                  <c:v> Health Care &amp; Social Assistance  </c:v>
                </c:pt>
                <c:pt idx="18">
                  <c:v> Inform., Cult. &amp; Recr. </c:v>
                </c:pt>
                <c:pt idx="19">
                  <c:v> Accomm. &amp; Food Services  </c:v>
                </c:pt>
                <c:pt idx="20">
                  <c:v> Other Services  </c:v>
                </c:pt>
                <c:pt idx="21">
                  <c:v> Public Administration  </c:v>
                </c:pt>
              </c:strCache>
            </c:strRef>
          </c:cat>
          <c:val>
            <c:numRef>
              <c:f>'Source Tab'!$D$11:$D$32</c:f>
              <c:numCache>
                <c:formatCode>_-"$"* #,##0_-;\-"$"* #,##0_-;_-"$"* "-"??_-;_-@_-</c:formatCode>
                <c:ptCount val="22"/>
                <c:pt idx="0">
                  <c:v>50000</c:v>
                </c:pt>
                <c:pt idx="1">
                  <c:v>30000</c:v>
                </c:pt>
                <c:pt idx="2">
                  <c:v>0</c:v>
                </c:pt>
                <c:pt idx="3">
                  <c:v>0</c:v>
                </c:pt>
                <c:pt idx="4">
                  <c:v>74000</c:v>
                </c:pt>
                <c:pt idx="5">
                  <c:v>86000</c:v>
                </c:pt>
                <c:pt idx="6">
                  <c:v>48000</c:v>
                </c:pt>
                <c:pt idx="7">
                  <c:v>59000</c:v>
                </c:pt>
                <c:pt idx="8">
                  <c:v>56000</c:v>
                </c:pt>
                <c:pt idx="9">
                  <c:v>58000</c:v>
                </c:pt>
                <c:pt idx="10">
                  <c:v>36000</c:v>
                </c:pt>
                <c:pt idx="11">
                  <c:v>48000</c:v>
                </c:pt>
                <c:pt idx="12">
                  <c:v>89000</c:v>
                </c:pt>
                <c:pt idx="13">
                  <c:v>59000</c:v>
                </c:pt>
                <c:pt idx="14">
                  <c:v>71000</c:v>
                </c:pt>
                <c:pt idx="15">
                  <c:v>28000</c:v>
                </c:pt>
                <c:pt idx="16">
                  <c:v>64000</c:v>
                </c:pt>
                <c:pt idx="17">
                  <c:v>66000</c:v>
                </c:pt>
                <c:pt idx="18">
                  <c:v>49000</c:v>
                </c:pt>
                <c:pt idx="19">
                  <c:v>24000</c:v>
                </c:pt>
                <c:pt idx="20">
                  <c:v>49000</c:v>
                </c:pt>
                <c:pt idx="21">
                  <c:v>70000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810688"/>
        <c:axId val="205812480"/>
      </c:barChart>
      <c:catAx>
        <c:axId val="205810688"/>
        <c:scaling>
          <c:orientation val="maxMin"/>
        </c:scaling>
        <c:delete val="0"/>
        <c:axPos val="l"/>
        <c:majorTickMark val="out"/>
        <c:minorTickMark val="none"/>
        <c:tickLblPos val="nextTo"/>
        <c:crossAx val="205812480"/>
        <c:crosses val="autoZero"/>
        <c:auto val="1"/>
        <c:lblAlgn val="ctr"/>
        <c:lblOffset val="100"/>
        <c:noMultiLvlLbl val="0"/>
      </c:catAx>
      <c:valAx>
        <c:axId val="205812480"/>
        <c:scaling>
          <c:orientation val="minMax"/>
        </c:scaling>
        <c:delete val="0"/>
        <c:axPos val="t"/>
        <c:majorGridlines/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05810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'Source Tab'!$A$7</c:f>
          <c:strCache>
            <c:ptCount val="1"/>
            <c:pt idx="0">
              <c:v>#N/A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Tab'!$C$10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'Source Tab'!$A$11:$A$32</c:f>
              <c:strCache>
                <c:ptCount val="22"/>
                <c:pt idx="0">
                  <c:v> #N/A </c:v>
                </c:pt>
                <c:pt idx="1">
                  <c:v> Agriculture  </c:v>
                </c:pt>
                <c:pt idx="2">
                  <c:v> Forestry &amp; Logging </c:v>
                </c:pt>
                <c:pt idx="3">
                  <c:v> Fishing, Hunting &amp; Trapping  </c:v>
                </c:pt>
                <c:pt idx="4">
                  <c:v> Mining &amp; Oil &amp; Gas </c:v>
                </c:pt>
                <c:pt idx="5">
                  <c:v> Utilities  </c:v>
                </c:pt>
                <c:pt idx="6">
                  <c:v> Construction  </c:v>
                </c:pt>
                <c:pt idx="7">
                  <c:v> Durables  </c:v>
                </c:pt>
                <c:pt idx="8">
                  <c:v> Non-durables  </c:v>
                </c:pt>
                <c:pt idx="9">
                  <c:v> Wholesale Trade  </c:v>
                </c:pt>
                <c:pt idx="10">
                  <c:v> Retail Trade  </c:v>
                </c:pt>
                <c:pt idx="11">
                  <c:v> Transportation &amp; Warehousing  </c:v>
                </c:pt>
                <c:pt idx="12">
                  <c:v> Finance &amp; Insurance  </c:v>
                </c:pt>
                <c:pt idx="13">
                  <c:v> Real Estate &amp; Leasing  </c:v>
                </c:pt>
                <c:pt idx="14">
                  <c:v> Prof., Scientific &amp; Tech. Serv. </c:v>
                </c:pt>
                <c:pt idx="15">
                  <c:v> Bus., building &amp; support serv. </c:v>
                </c:pt>
                <c:pt idx="16">
                  <c:v> Educational Services  </c:v>
                </c:pt>
                <c:pt idx="17">
                  <c:v> Health Care &amp; Social Assistance  </c:v>
                </c:pt>
                <c:pt idx="18">
                  <c:v> Inform., Cult. &amp; Recr. </c:v>
                </c:pt>
                <c:pt idx="19">
                  <c:v> Accomm. &amp; Food Services  </c:v>
                </c:pt>
                <c:pt idx="20">
                  <c:v> Other Services  </c:v>
                </c:pt>
                <c:pt idx="21">
                  <c:v> Public Administration  </c:v>
                </c:pt>
              </c:strCache>
            </c:strRef>
          </c:cat>
          <c:val>
            <c:numRef>
              <c:f>'Source Tab'!$C$11:$C$32</c:f>
              <c:numCache>
                <c:formatCode>_-"$"* #,##0_-;\-"$"* #,##0_-;_-"$"* "-"??_-;_-@_-</c:formatCode>
                <c:ptCount val="22"/>
                <c:pt idx="0">
                  <c:v>34000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73000</c:v>
                </c:pt>
                <c:pt idx="6">
                  <c:v>32000</c:v>
                </c:pt>
                <c:pt idx="7">
                  <c:v>46000</c:v>
                </c:pt>
                <c:pt idx="8">
                  <c:v>33000</c:v>
                </c:pt>
                <c:pt idx="9">
                  <c:v>54000</c:v>
                </c:pt>
                <c:pt idx="10">
                  <c:v>21000</c:v>
                </c:pt>
                <c:pt idx="11">
                  <c:v>33000</c:v>
                </c:pt>
                <c:pt idx="12">
                  <c:v>54000</c:v>
                </c:pt>
                <c:pt idx="13">
                  <c:v>45000</c:v>
                </c:pt>
                <c:pt idx="14">
                  <c:v>52000</c:v>
                </c:pt>
                <c:pt idx="15">
                  <c:v>25000</c:v>
                </c:pt>
                <c:pt idx="16">
                  <c:v>43000</c:v>
                </c:pt>
                <c:pt idx="17">
                  <c:v>40000</c:v>
                </c:pt>
                <c:pt idx="18">
                  <c:v>28000</c:v>
                </c:pt>
                <c:pt idx="19">
                  <c:v>16700</c:v>
                </c:pt>
                <c:pt idx="20">
                  <c:v>24000</c:v>
                </c:pt>
                <c:pt idx="21">
                  <c:v>57000</c:v>
                </c:pt>
              </c:numCache>
            </c:numRef>
          </c:val>
        </c:ser>
        <c:ser>
          <c:idx val="1"/>
          <c:order val="1"/>
          <c:tx>
            <c:strRef>
              <c:f>'Source Tab'!$D$10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'Source Tab'!$A$11:$A$32</c:f>
              <c:strCache>
                <c:ptCount val="22"/>
                <c:pt idx="0">
                  <c:v> #N/A </c:v>
                </c:pt>
                <c:pt idx="1">
                  <c:v> Agriculture  </c:v>
                </c:pt>
                <c:pt idx="2">
                  <c:v> Forestry &amp; Logging </c:v>
                </c:pt>
                <c:pt idx="3">
                  <c:v> Fishing, Hunting &amp; Trapping  </c:v>
                </c:pt>
                <c:pt idx="4">
                  <c:v> Mining &amp; Oil &amp; Gas </c:v>
                </c:pt>
                <c:pt idx="5">
                  <c:v> Utilities  </c:v>
                </c:pt>
                <c:pt idx="6">
                  <c:v> Construction  </c:v>
                </c:pt>
                <c:pt idx="7">
                  <c:v> Durables  </c:v>
                </c:pt>
                <c:pt idx="8">
                  <c:v> Non-durables  </c:v>
                </c:pt>
                <c:pt idx="9">
                  <c:v> Wholesale Trade  </c:v>
                </c:pt>
                <c:pt idx="10">
                  <c:v> Retail Trade  </c:v>
                </c:pt>
                <c:pt idx="11">
                  <c:v> Transportation &amp; Warehousing  </c:v>
                </c:pt>
                <c:pt idx="12">
                  <c:v> Finance &amp; Insurance  </c:v>
                </c:pt>
                <c:pt idx="13">
                  <c:v> Real Estate &amp; Leasing  </c:v>
                </c:pt>
                <c:pt idx="14">
                  <c:v> Prof., Scientific &amp; Tech. Serv. </c:v>
                </c:pt>
                <c:pt idx="15">
                  <c:v> Bus., building &amp; support serv. </c:v>
                </c:pt>
                <c:pt idx="16">
                  <c:v> Educational Services  </c:v>
                </c:pt>
                <c:pt idx="17">
                  <c:v> Health Care &amp; Social Assistance  </c:v>
                </c:pt>
                <c:pt idx="18">
                  <c:v> Inform., Cult. &amp; Recr. </c:v>
                </c:pt>
                <c:pt idx="19">
                  <c:v> Accomm. &amp; Food Services  </c:v>
                </c:pt>
                <c:pt idx="20">
                  <c:v> Other Services  </c:v>
                </c:pt>
                <c:pt idx="21">
                  <c:v> Public Administration  </c:v>
                </c:pt>
              </c:strCache>
            </c:strRef>
          </c:cat>
          <c:val>
            <c:numRef>
              <c:f>'Source Tab'!$D$11:$D$32</c:f>
              <c:numCache>
                <c:formatCode>_-"$"* #,##0_-;\-"$"* #,##0_-;_-"$"* "-"??_-;_-@_-</c:formatCode>
                <c:ptCount val="22"/>
                <c:pt idx="0">
                  <c:v>50000</c:v>
                </c:pt>
                <c:pt idx="1">
                  <c:v>30000</c:v>
                </c:pt>
                <c:pt idx="2">
                  <c:v>0</c:v>
                </c:pt>
                <c:pt idx="3">
                  <c:v>0</c:v>
                </c:pt>
                <c:pt idx="4">
                  <c:v>74000</c:v>
                </c:pt>
                <c:pt idx="5">
                  <c:v>86000</c:v>
                </c:pt>
                <c:pt idx="6">
                  <c:v>48000</c:v>
                </c:pt>
                <c:pt idx="7">
                  <c:v>59000</c:v>
                </c:pt>
                <c:pt idx="8">
                  <c:v>56000</c:v>
                </c:pt>
                <c:pt idx="9">
                  <c:v>58000</c:v>
                </c:pt>
                <c:pt idx="10">
                  <c:v>36000</c:v>
                </c:pt>
                <c:pt idx="11">
                  <c:v>48000</c:v>
                </c:pt>
                <c:pt idx="12">
                  <c:v>89000</c:v>
                </c:pt>
                <c:pt idx="13">
                  <c:v>59000</c:v>
                </c:pt>
                <c:pt idx="14">
                  <c:v>71000</c:v>
                </c:pt>
                <c:pt idx="15">
                  <c:v>28000</c:v>
                </c:pt>
                <c:pt idx="16">
                  <c:v>64000</c:v>
                </c:pt>
                <c:pt idx="17">
                  <c:v>66000</c:v>
                </c:pt>
                <c:pt idx="18">
                  <c:v>49000</c:v>
                </c:pt>
                <c:pt idx="19">
                  <c:v>24000</c:v>
                </c:pt>
                <c:pt idx="20">
                  <c:v>49000</c:v>
                </c:pt>
                <c:pt idx="21">
                  <c:v>70000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863936"/>
        <c:axId val="205870592"/>
      </c:barChart>
      <c:lineChart>
        <c:grouping val="standard"/>
        <c:varyColors val="0"/>
        <c:ser>
          <c:idx val="2"/>
          <c:order val="2"/>
          <c:tx>
            <c:v>Ratio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'Source Tab'!$B$11:$B$32</c:f>
              <c:numCache>
                <c:formatCode>0%</c:formatCode>
                <c:ptCount val="22"/>
                <c:pt idx="0">
                  <c:v>0.68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0.84883720930232553</c:v>
                </c:pt>
                <c:pt idx="6">
                  <c:v>0.66666666666666663</c:v>
                </c:pt>
                <c:pt idx="7">
                  <c:v>0.77966101694915257</c:v>
                </c:pt>
                <c:pt idx="8">
                  <c:v>0.5892857142857143</c:v>
                </c:pt>
                <c:pt idx="9">
                  <c:v>0.93103448275862066</c:v>
                </c:pt>
                <c:pt idx="10">
                  <c:v>0.58333333333333337</c:v>
                </c:pt>
                <c:pt idx="11">
                  <c:v>0.6875</c:v>
                </c:pt>
                <c:pt idx="12">
                  <c:v>0.6067415730337079</c:v>
                </c:pt>
                <c:pt idx="13">
                  <c:v>0.76271186440677963</c:v>
                </c:pt>
                <c:pt idx="14">
                  <c:v>0.73239436619718312</c:v>
                </c:pt>
                <c:pt idx="15">
                  <c:v>0.8928571428571429</c:v>
                </c:pt>
                <c:pt idx="16">
                  <c:v>0.671875</c:v>
                </c:pt>
                <c:pt idx="17">
                  <c:v>0.60606060606060608</c:v>
                </c:pt>
                <c:pt idx="18">
                  <c:v>0.5714285714285714</c:v>
                </c:pt>
                <c:pt idx="19">
                  <c:v>0.6958333333333333</c:v>
                </c:pt>
                <c:pt idx="20">
                  <c:v>0.48979591836734693</c:v>
                </c:pt>
                <c:pt idx="21">
                  <c:v>0.81428571428571428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874688"/>
        <c:axId val="205872512"/>
      </c:lineChart>
      <c:catAx>
        <c:axId val="205863936"/>
        <c:scaling>
          <c:orientation val="minMax"/>
        </c:scaling>
        <c:delete val="0"/>
        <c:axPos val="b"/>
        <c:title>
          <c:tx>
            <c:strRef>
              <c:f>'Source Tab'!$A$4</c:f>
              <c:strCache>
                <c:ptCount val="1"/>
                <c:pt idx="0">
                  <c:v>#N/A</c:v>
                </c:pt>
              </c:strCache>
            </c:strRef>
          </c:tx>
          <c:layout/>
          <c:overlay val="0"/>
        </c:title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05870592"/>
        <c:crosses val="autoZero"/>
        <c:auto val="1"/>
        <c:lblAlgn val="ctr"/>
        <c:lblOffset val="100"/>
        <c:noMultiLvlLbl val="0"/>
      </c:catAx>
      <c:valAx>
        <c:axId val="205870592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'Source Tab'!$A$2</c:f>
              <c:strCache>
                <c:ptCount val="1"/>
                <c:pt idx="0">
                  <c:v>Annual Earnings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05863936"/>
        <c:crosses val="autoZero"/>
        <c:crossBetween val="between"/>
      </c:valAx>
      <c:valAx>
        <c:axId val="205872512"/>
        <c:scaling>
          <c:orientation val="minMax"/>
          <c:max val="1"/>
        </c:scaling>
        <c:delete val="0"/>
        <c:axPos val="r"/>
        <c:title>
          <c:tx>
            <c:strRef>
              <c:f>'Source Tab'!$A$58</c:f>
              <c:strCache>
                <c:ptCount val="1"/>
                <c:pt idx="0">
                  <c:v>Gender Ratio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crossAx val="205874688"/>
        <c:crosses val="max"/>
        <c:crossBetween val="between"/>
        <c:majorUnit val="0.25"/>
      </c:valAx>
      <c:catAx>
        <c:axId val="205874688"/>
        <c:scaling>
          <c:orientation val="minMax"/>
        </c:scaling>
        <c:delete val="1"/>
        <c:axPos val="b"/>
        <c:majorTickMark val="out"/>
        <c:minorTickMark val="none"/>
        <c:tickLblPos val="nextTo"/>
        <c:crossAx val="2058725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1984441475501479"/>
          <c:y val="0.92938872419482488"/>
          <c:w val="0.35524583795256642"/>
          <c:h val="6.899059678868932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'Source Tab'!$A$7</c:f>
          <c:strCache>
            <c:ptCount val="1"/>
            <c:pt idx="0">
              <c:v>#N/A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'Source Tab'!$C$10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'Source Tab'!$A$11:$A$32</c:f>
              <c:strCache>
                <c:ptCount val="22"/>
                <c:pt idx="0">
                  <c:v> #N/A </c:v>
                </c:pt>
                <c:pt idx="1">
                  <c:v> Agriculture  </c:v>
                </c:pt>
                <c:pt idx="2">
                  <c:v> Forestry &amp; Logging </c:v>
                </c:pt>
                <c:pt idx="3">
                  <c:v> Fishing, Hunting &amp; Trapping  </c:v>
                </c:pt>
                <c:pt idx="4">
                  <c:v> Mining &amp; Oil &amp; Gas </c:v>
                </c:pt>
                <c:pt idx="5">
                  <c:v> Utilities  </c:v>
                </c:pt>
                <c:pt idx="6">
                  <c:v> Construction  </c:v>
                </c:pt>
                <c:pt idx="7">
                  <c:v> Durables  </c:v>
                </c:pt>
                <c:pt idx="8">
                  <c:v> Non-durables  </c:v>
                </c:pt>
                <c:pt idx="9">
                  <c:v> Wholesale Trade  </c:v>
                </c:pt>
                <c:pt idx="10">
                  <c:v> Retail Trade  </c:v>
                </c:pt>
                <c:pt idx="11">
                  <c:v> Transportation &amp; Warehousing  </c:v>
                </c:pt>
                <c:pt idx="12">
                  <c:v> Finance &amp; Insurance  </c:v>
                </c:pt>
                <c:pt idx="13">
                  <c:v> Real Estate &amp; Leasing  </c:v>
                </c:pt>
                <c:pt idx="14">
                  <c:v> Prof., Scientific &amp; Tech. Serv. </c:v>
                </c:pt>
                <c:pt idx="15">
                  <c:v> Bus., building &amp; support serv. </c:v>
                </c:pt>
                <c:pt idx="16">
                  <c:v> Educational Services  </c:v>
                </c:pt>
                <c:pt idx="17">
                  <c:v> Health Care &amp; Social Assistance  </c:v>
                </c:pt>
                <c:pt idx="18">
                  <c:v> Inform., Cult. &amp; Recr. </c:v>
                </c:pt>
                <c:pt idx="19">
                  <c:v> Accomm. &amp; Food Services  </c:v>
                </c:pt>
                <c:pt idx="20">
                  <c:v> Other Services  </c:v>
                </c:pt>
                <c:pt idx="21">
                  <c:v> Public Administration  </c:v>
                </c:pt>
              </c:strCache>
            </c:strRef>
          </c:cat>
          <c:val>
            <c:numRef>
              <c:f>'Source Tab'!$C$11:$C$32</c:f>
              <c:numCache>
                <c:formatCode>_-"$"* #,##0_-;\-"$"* #,##0_-;_-"$"* "-"??_-;_-@_-</c:formatCode>
                <c:ptCount val="22"/>
                <c:pt idx="0">
                  <c:v>34000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73000</c:v>
                </c:pt>
                <c:pt idx="6">
                  <c:v>32000</c:v>
                </c:pt>
                <c:pt idx="7">
                  <c:v>46000</c:v>
                </c:pt>
                <c:pt idx="8">
                  <c:v>33000</c:v>
                </c:pt>
                <c:pt idx="9">
                  <c:v>54000</c:v>
                </c:pt>
                <c:pt idx="10">
                  <c:v>21000</c:v>
                </c:pt>
                <c:pt idx="11">
                  <c:v>33000</c:v>
                </c:pt>
                <c:pt idx="12">
                  <c:v>54000</c:v>
                </c:pt>
                <c:pt idx="13">
                  <c:v>45000</c:v>
                </c:pt>
                <c:pt idx="14">
                  <c:v>52000</c:v>
                </c:pt>
                <c:pt idx="15">
                  <c:v>25000</c:v>
                </c:pt>
                <c:pt idx="16">
                  <c:v>43000</c:v>
                </c:pt>
                <c:pt idx="17">
                  <c:v>40000</c:v>
                </c:pt>
                <c:pt idx="18">
                  <c:v>28000</c:v>
                </c:pt>
                <c:pt idx="19">
                  <c:v>16700</c:v>
                </c:pt>
                <c:pt idx="20">
                  <c:v>24000</c:v>
                </c:pt>
                <c:pt idx="21">
                  <c:v>57000</c:v>
                </c:pt>
              </c:numCache>
            </c:numRef>
          </c:val>
        </c:ser>
        <c:ser>
          <c:idx val="1"/>
          <c:order val="1"/>
          <c:tx>
            <c:strRef>
              <c:f>'Source Tab'!$D$10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'Source Tab'!$A$11:$A$32</c:f>
              <c:strCache>
                <c:ptCount val="22"/>
                <c:pt idx="0">
                  <c:v> #N/A </c:v>
                </c:pt>
                <c:pt idx="1">
                  <c:v> Agriculture  </c:v>
                </c:pt>
                <c:pt idx="2">
                  <c:v> Forestry &amp; Logging </c:v>
                </c:pt>
                <c:pt idx="3">
                  <c:v> Fishing, Hunting &amp; Trapping  </c:v>
                </c:pt>
                <c:pt idx="4">
                  <c:v> Mining &amp; Oil &amp; Gas </c:v>
                </c:pt>
                <c:pt idx="5">
                  <c:v> Utilities  </c:v>
                </c:pt>
                <c:pt idx="6">
                  <c:v> Construction  </c:v>
                </c:pt>
                <c:pt idx="7">
                  <c:v> Durables  </c:v>
                </c:pt>
                <c:pt idx="8">
                  <c:v> Non-durables  </c:v>
                </c:pt>
                <c:pt idx="9">
                  <c:v> Wholesale Trade  </c:v>
                </c:pt>
                <c:pt idx="10">
                  <c:v> Retail Trade  </c:v>
                </c:pt>
                <c:pt idx="11">
                  <c:v> Transportation &amp; Warehousing  </c:v>
                </c:pt>
                <c:pt idx="12">
                  <c:v> Finance &amp; Insurance  </c:v>
                </c:pt>
                <c:pt idx="13">
                  <c:v> Real Estate &amp; Leasing  </c:v>
                </c:pt>
                <c:pt idx="14">
                  <c:v> Prof., Scientific &amp; Tech. Serv. </c:v>
                </c:pt>
                <c:pt idx="15">
                  <c:v> Bus., building &amp; support serv. </c:v>
                </c:pt>
                <c:pt idx="16">
                  <c:v> Educational Services  </c:v>
                </c:pt>
                <c:pt idx="17">
                  <c:v> Health Care &amp; Social Assistance  </c:v>
                </c:pt>
                <c:pt idx="18">
                  <c:v> Inform., Cult. &amp; Recr. </c:v>
                </c:pt>
                <c:pt idx="19">
                  <c:v> Accomm. &amp; Food Services  </c:v>
                </c:pt>
                <c:pt idx="20">
                  <c:v> Other Services  </c:v>
                </c:pt>
                <c:pt idx="21">
                  <c:v> Public Administration  </c:v>
                </c:pt>
              </c:strCache>
            </c:strRef>
          </c:cat>
          <c:val>
            <c:numRef>
              <c:f>'Source Tab'!$D$11:$D$32</c:f>
              <c:numCache>
                <c:formatCode>_-"$"* #,##0_-;\-"$"* #,##0_-;_-"$"* "-"??_-;_-@_-</c:formatCode>
                <c:ptCount val="22"/>
                <c:pt idx="0">
                  <c:v>50000</c:v>
                </c:pt>
                <c:pt idx="1">
                  <c:v>30000</c:v>
                </c:pt>
                <c:pt idx="2">
                  <c:v>0</c:v>
                </c:pt>
                <c:pt idx="3">
                  <c:v>0</c:v>
                </c:pt>
                <c:pt idx="4">
                  <c:v>74000</c:v>
                </c:pt>
                <c:pt idx="5">
                  <c:v>86000</c:v>
                </c:pt>
                <c:pt idx="6">
                  <c:v>48000</c:v>
                </c:pt>
                <c:pt idx="7">
                  <c:v>59000</c:v>
                </c:pt>
                <c:pt idx="8">
                  <c:v>56000</c:v>
                </c:pt>
                <c:pt idx="9">
                  <c:v>58000</c:v>
                </c:pt>
                <c:pt idx="10">
                  <c:v>36000</c:v>
                </c:pt>
                <c:pt idx="11">
                  <c:v>48000</c:v>
                </c:pt>
                <c:pt idx="12">
                  <c:v>89000</c:v>
                </c:pt>
                <c:pt idx="13">
                  <c:v>59000</c:v>
                </c:pt>
                <c:pt idx="14">
                  <c:v>71000</c:v>
                </c:pt>
                <c:pt idx="15">
                  <c:v>28000</c:v>
                </c:pt>
                <c:pt idx="16">
                  <c:v>64000</c:v>
                </c:pt>
                <c:pt idx="17">
                  <c:v>66000</c:v>
                </c:pt>
                <c:pt idx="18">
                  <c:v>49000</c:v>
                </c:pt>
                <c:pt idx="19">
                  <c:v>24000</c:v>
                </c:pt>
                <c:pt idx="20">
                  <c:v>49000</c:v>
                </c:pt>
                <c:pt idx="21">
                  <c:v>70000</c:v>
                </c:pt>
              </c:numCache>
            </c:numRef>
          </c:val>
        </c:ser>
        <c:ser>
          <c:idx val="2"/>
          <c:order val="2"/>
          <c:tx>
            <c:v>Ratio</c:v>
          </c:tx>
          <c:spPr>
            <a:ln>
              <a:noFill/>
            </a:ln>
          </c:spPr>
          <c:invertIfNegative val="0"/>
          <c:val>
            <c:numRef>
              <c:f>'Source Tab'!$B$11:$B$32</c:f>
              <c:numCache>
                <c:formatCode>0%</c:formatCode>
                <c:ptCount val="22"/>
                <c:pt idx="0">
                  <c:v>0.68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0.84883720930232553</c:v>
                </c:pt>
                <c:pt idx="6">
                  <c:v>0.66666666666666663</c:v>
                </c:pt>
                <c:pt idx="7">
                  <c:v>0.77966101694915257</c:v>
                </c:pt>
                <c:pt idx="8">
                  <c:v>0.5892857142857143</c:v>
                </c:pt>
                <c:pt idx="9">
                  <c:v>0.93103448275862066</c:v>
                </c:pt>
                <c:pt idx="10">
                  <c:v>0.58333333333333337</c:v>
                </c:pt>
                <c:pt idx="11">
                  <c:v>0.6875</c:v>
                </c:pt>
                <c:pt idx="12">
                  <c:v>0.6067415730337079</c:v>
                </c:pt>
                <c:pt idx="13">
                  <c:v>0.76271186440677963</c:v>
                </c:pt>
                <c:pt idx="14">
                  <c:v>0.73239436619718312</c:v>
                </c:pt>
                <c:pt idx="15">
                  <c:v>0.8928571428571429</c:v>
                </c:pt>
                <c:pt idx="16">
                  <c:v>0.671875</c:v>
                </c:pt>
                <c:pt idx="17">
                  <c:v>0.60606060606060608</c:v>
                </c:pt>
                <c:pt idx="18">
                  <c:v>0.5714285714285714</c:v>
                </c:pt>
                <c:pt idx="19">
                  <c:v>0.6958333333333333</c:v>
                </c:pt>
                <c:pt idx="20">
                  <c:v>0.48979591836734693</c:v>
                </c:pt>
                <c:pt idx="21">
                  <c:v>0.81428571428571428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913088"/>
        <c:axId val="205923456"/>
      </c:barChart>
      <c:catAx>
        <c:axId val="205913088"/>
        <c:scaling>
          <c:orientation val="maxMin"/>
        </c:scaling>
        <c:delete val="0"/>
        <c:axPos val="l"/>
        <c:title>
          <c:tx>
            <c:strRef>
              <c:f>'Source Tab'!$A$4</c:f>
              <c:strCache>
                <c:ptCount val="1"/>
                <c:pt idx="0">
                  <c:v>#N/A</c:v>
                </c:pt>
              </c:strCache>
            </c:strRef>
          </c:tx>
          <c:layout/>
          <c:overlay val="0"/>
        </c:title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205923456"/>
        <c:crosses val="autoZero"/>
        <c:auto val="1"/>
        <c:lblAlgn val="ctr"/>
        <c:lblOffset val="100"/>
        <c:noMultiLvlLbl val="0"/>
      </c:catAx>
      <c:valAx>
        <c:axId val="205923456"/>
        <c:scaling>
          <c:orientation val="minMax"/>
        </c:scaling>
        <c:delete val="0"/>
        <c:axPos val="t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'Source Tab'!$A$2</c:f>
              <c:strCache>
                <c:ptCount val="1"/>
                <c:pt idx="0">
                  <c:v>Annual Earnings</c:v>
                </c:pt>
              </c:strCache>
            </c:strRef>
          </c:tx>
          <c:layout/>
          <c:overlay val="0"/>
          <c:txPr>
            <a:bodyPr rot="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05913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984441475501479"/>
          <c:y val="0.92938872419482488"/>
          <c:w val="5.7218717826017604E-2"/>
          <c:h val="7.061129455592245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'Age Group'!$A$11:$A$32</c:f>
              <c:strCache>
                <c:ptCount val="7"/>
                <c:pt idx="0">
                  <c:v>Total</c:v>
                </c:pt>
                <c:pt idx="1">
                  <c:v> 15-24 </c:v>
                </c:pt>
                <c:pt idx="2">
                  <c:v> 25-34 </c:v>
                </c:pt>
                <c:pt idx="3">
                  <c:v> 35-44 </c:v>
                </c:pt>
                <c:pt idx="4">
                  <c:v> 45-54 </c:v>
                </c:pt>
                <c:pt idx="5">
                  <c:v> 55-64 </c:v>
                </c:pt>
                <c:pt idx="6">
                  <c:v> 65 + </c:v>
                </c:pt>
              </c:strCache>
            </c:strRef>
          </c:cat>
          <c:val>
            <c:numRef>
              <c:f>'Age Group'!$C$11:$C$32</c:f>
              <c:numCache>
                <c:formatCode>_-"$"* #,##0_-;\-"$"* #,##0_-;_-"$"* "-"??_-;_-@_-</c:formatCode>
                <c:ptCount val="7"/>
                <c:pt idx="0">
                  <c:v>34000</c:v>
                </c:pt>
                <c:pt idx="1">
                  <c:v>10500</c:v>
                </c:pt>
                <c:pt idx="2">
                  <c:v>34000</c:v>
                </c:pt>
                <c:pt idx="3">
                  <c:v>42000</c:v>
                </c:pt>
                <c:pt idx="4">
                  <c:v>45000</c:v>
                </c:pt>
                <c:pt idx="5">
                  <c:v>36000</c:v>
                </c:pt>
                <c:pt idx="6">
                  <c:v>16300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'Age Group'!$A$11:$A$32</c:f>
              <c:strCache>
                <c:ptCount val="7"/>
                <c:pt idx="0">
                  <c:v>Total</c:v>
                </c:pt>
                <c:pt idx="1">
                  <c:v> 15-24 </c:v>
                </c:pt>
                <c:pt idx="2">
                  <c:v> 25-34 </c:v>
                </c:pt>
                <c:pt idx="3">
                  <c:v> 35-44 </c:v>
                </c:pt>
                <c:pt idx="4">
                  <c:v> 45-54 </c:v>
                </c:pt>
                <c:pt idx="5">
                  <c:v> 55-64 </c:v>
                </c:pt>
                <c:pt idx="6">
                  <c:v> 65 + </c:v>
                </c:pt>
              </c:strCache>
            </c:strRef>
          </c:cat>
          <c:val>
            <c:numRef>
              <c:f>'Age Group'!$D$11:$D$32</c:f>
              <c:numCache>
                <c:formatCode>_-"$"* #,##0_-;\-"$"* #,##0_-;_-"$"* "-"??_-;_-@_-</c:formatCode>
                <c:ptCount val="7"/>
                <c:pt idx="0">
                  <c:v>50000</c:v>
                </c:pt>
                <c:pt idx="1">
                  <c:v>12600</c:v>
                </c:pt>
                <c:pt idx="2">
                  <c:v>44000</c:v>
                </c:pt>
                <c:pt idx="3">
                  <c:v>69000</c:v>
                </c:pt>
                <c:pt idx="4">
                  <c:v>70000</c:v>
                </c:pt>
                <c:pt idx="5">
                  <c:v>53000</c:v>
                </c:pt>
                <c:pt idx="6">
                  <c:v>19200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72224"/>
        <c:axId val="202373760"/>
      </c:barChart>
      <c:catAx>
        <c:axId val="202372224"/>
        <c:scaling>
          <c:orientation val="maxMin"/>
        </c:scaling>
        <c:delete val="0"/>
        <c:axPos val="l"/>
        <c:majorTickMark val="out"/>
        <c:minorTickMark val="none"/>
        <c:tickLblPos val="nextTo"/>
        <c:crossAx val="202373760"/>
        <c:crosses val="autoZero"/>
        <c:auto val="1"/>
        <c:lblAlgn val="ctr"/>
        <c:lblOffset val="100"/>
        <c:noMultiLvlLbl val="0"/>
      </c:catAx>
      <c:valAx>
        <c:axId val="202373760"/>
        <c:scaling>
          <c:orientation val="minMax"/>
        </c:scaling>
        <c:delete val="0"/>
        <c:axPos val="t"/>
        <c:majorGridlines/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02372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'Age Group'!$A$7</c:f>
          <c:strCache>
            <c:ptCount val="1"/>
            <c:pt idx="0">
              <c:v>Average Annual Earnings For Ontarians All With Some Earnings; 2011 by Age Group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Group'!$C$10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'Age Group'!$A$11:$A$32</c:f>
              <c:strCache>
                <c:ptCount val="7"/>
                <c:pt idx="0">
                  <c:v>Total</c:v>
                </c:pt>
                <c:pt idx="1">
                  <c:v> 15-24 </c:v>
                </c:pt>
                <c:pt idx="2">
                  <c:v> 25-34 </c:v>
                </c:pt>
                <c:pt idx="3">
                  <c:v> 35-44 </c:v>
                </c:pt>
                <c:pt idx="4">
                  <c:v> 45-54 </c:v>
                </c:pt>
                <c:pt idx="5">
                  <c:v> 55-64 </c:v>
                </c:pt>
                <c:pt idx="6">
                  <c:v> 65 + </c:v>
                </c:pt>
              </c:strCache>
            </c:strRef>
          </c:cat>
          <c:val>
            <c:numRef>
              <c:f>'Age Group'!$C$11:$C$32</c:f>
              <c:numCache>
                <c:formatCode>_-"$"* #,##0_-;\-"$"* #,##0_-;_-"$"* "-"??_-;_-@_-</c:formatCode>
                <c:ptCount val="7"/>
                <c:pt idx="0">
                  <c:v>34000</c:v>
                </c:pt>
                <c:pt idx="1">
                  <c:v>10500</c:v>
                </c:pt>
                <c:pt idx="2">
                  <c:v>34000</c:v>
                </c:pt>
                <c:pt idx="3">
                  <c:v>42000</c:v>
                </c:pt>
                <c:pt idx="4">
                  <c:v>45000</c:v>
                </c:pt>
                <c:pt idx="5">
                  <c:v>36000</c:v>
                </c:pt>
                <c:pt idx="6">
                  <c:v>16300</c:v>
                </c:pt>
              </c:numCache>
            </c:numRef>
          </c:val>
        </c:ser>
        <c:ser>
          <c:idx val="1"/>
          <c:order val="1"/>
          <c:tx>
            <c:strRef>
              <c:f>'Age Group'!$D$10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'Age Group'!$A$11:$A$32</c:f>
              <c:strCache>
                <c:ptCount val="7"/>
                <c:pt idx="0">
                  <c:v>Total</c:v>
                </c:pt>
                <c:pt idx="1">
                  <c:v> 15-24 </c:v>
                </c:pt>
                <c:pt idx="2">
                  <c:v> 25-34 </c:v>
                </c:pt>
                <c:pt idx="3">
                  <c:v> 35-44 </c:v>
                </c:pt>
                <c:pt idx="4">
                  <c:v> 45-54 </c:v>
                </c:pt>
                <c:pt idx="5">
                  <c:v> 55-64 </c:v>
                </c:pt>
                <c:pt idx="6">
                  <c:v> 65 + </c:v>
                </c:pt>
              </c:strCache>
            </c:strRef>
          </c:cat>
          <c:val>
            <c:numRef>
              <c:f>'Age Group'!$D$11:$D$32</c:f>
              <c:numCache>
                <c:formatCode>_-"$"* #,##0_-;\-"$"* #,##0_-;_-"$"* "-"??_-;_-@_-</c:formatCode>
                <c:ptCount val="7"/>
                <c:pt idx="0">
                  <c:v>50000</c:v>
                </c:pt>
                <c:pt idx="1">
                  <c:v>12600</c:v>
                </c:pt>
                <c:pt idx="2">
                  <c:v>44000</c:v>
                </c:pt>
                <c:pt idx="3">
                  <c:v>69000</c:v>
                </c:pt>
                <c:pt idx="4">
                  <c:v>70000</c:v>
                </c:pt>
                <c:pt idx="5">
                  <c:v>53000</c:v>
                </c:pt>
                <c:pt idx="6">
                  <c:v>19200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478336"/>
        <c:axId val="202480640"/>
      </c:barChart>
      <c:lineChart>
        <c:grouping val="standard"/>
        <c:varyColors val="0"/>
        <c:ser>
          <c:idx val="2"/>
          <c:order val="2"/>
          <c:tx>
            <c:v>Ratio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'Age Group'!$B$11:$B$32</c:f>
              <c:numCache>
                <c:formatCode>0%</c:formatCode>
                <c:ptCount val="7"/>
                <c:pt idx="0">
                  <c:v>0.68</c:v>
                </c:pt>
                <c:pt idx="1">
                  <c:v>0.83333333333333337</c:v>
                </c:pt>
                <c:pt idx="2">
                  <c:v>0.77272727272727271</c:v>
                </c:pt>
                <c:pt idx="3">
                  <c:v>0.60869565217391308</c:v>
                </c:pt>
                <c:pt idx="4">
                  <c:v>0.6428571428571429</c:v>
                </c:pt>
                <c:pt idx="5">
                  <c:v>0.67924528301886788</c:v>
                </c:pt>
                <c:pt idx="6">
                  <c:v>0.84895833333333337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88832"/>
        <c:axId val="202486912"/>
      </c:lineChart>
      <c:catAx>
        <c:axId val="202478336"/>
        <c:scaling>
          <c:orientation val="minMax"/>
        </c:scaling>
        <c:delete val="0"/>
        <c:axPos val="b"/>
        <c:title>
          <c:tx>
            <c:strRef>
              <c:f>'Age Group'!$A$4</c:f>
              <c:strCache>
                <c:ptCount val="1"/>
                <c:pt idx="0">
                  <c:v>Age Group</c:v>
                </c:pt>
              </c:strCache>
            </c:strRef>
          </c:tx>
          <c:layout/>
          <c:overlay val="0"/>
        </c:title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02480640"/>
        <c:crosses val="autoZero"/>
        <c:auto val="1"/>
        <c:lblAlgn val="ctr"/>
        <c:lblOffset val="100"/>
        <c:noMultiLvlLbl val="0"/>
      </c:catAx>
      <c:valAx>
        <c:axId val="202480640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'Age Group'!$A$2</c:f>
              <c:strCache>
                <c:ptCount val="1"/>
                <c:pt idx="0">
                  <c:v>Annual Earnings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02478336"/>
        <c:crosses val="autoZero"/>
        <c:crossBetween val="between"/>
      </c:valAx>
      <c:valAx>
        <c:axId val="202486912"/>
        <c:scaling>
          <c:orientation val="minMax"/>
          <c:max val="1"/>
        </c:scaling>
        <c:delete val="0"/>
        <c:axPos val="r"/>
        <c:title>
          <c:tx>
            <c:strRef>
              <c:f>'Age Group'!$A$58</c:f>
              <c:strCache>
                <c:ptCount val="1"/>
                <c:pt idx="0">
                  <c:v>Gender Ratio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crossAx val="202488832"/>
        <c:crosses val="max"/>
        <c:crossBetween val="between"/>
        <c:majorUnit val="0.25"/>
      </c:valAx>
      <c:catAx>
        <c:axId val="202488832"/>
        <c:scaling>
          <c:orientation val="minMax"/>
        </c:scaling>
        <c:delete val="1"/>
        <c:axPos val="b"/>
        <c:majorTickMark val="out"/>
        <c:minorTickMark val="none"/>
        <c:tickLblPos val="nextTo"/>
        <c:crossAx val="2024869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1984441475501479"/>
          <c:y val="0.92938872419482488"/>
          <c:w val="0.35524583795256642"/>
          <c:h val="6.899059678868932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'Age Group'!$A$7</c:f>
          <c:strCache>
            <c:ptCount val="1"/>
            <c:pt idx="0">
              <c:v>Average Annual Earnings For Ontarians All With Some Earnings; 2011 by Age Group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'Age Group'!$C$10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'Age Group'!$A$11:$A$32</c:f>
              <c:strCache>
                <c:ptCount val="7"/>
                <c:pt idx="0">
                  <c:v>Total</c:v>
                </c:pt>
                <c:pt idx="1">
                  <c:v> 15-24 </c:v>
                </c:pt>
                <c:pt idx="2">
                  <c:v> 25-34 </c:v>
                </c:pt>
                <c:pt idx="3">
                  <c:v> 35-44 </c:v>
                </c:pt>
                <c:pt idx="4">
                  <c:v> 45-54 </c:v>
                </c:pt>
                <c:pt idx="5">
                  <c:v> 55-64 </c:v>
                </c:pt>
                <c:pt idx="6">
                  <c:v> 65 + </c:v>
                </c:pt>
              </c:strCache>
            </c:strRef>
          </c:cat>
          <c:val>
            <c:numRef>
              <c:f>'Age Group'!$C$11:$C$32</c:f>
              <c:numCache>
                <c:formatCode>_-"$"* #,##0_-;\-"$"* #,##0_-;_-"$"* "-"??_-;_-@_-</c:formatCode>
                <c:ptCount val="7"/>
                <c:pt idx="0">
                  <c:v>34000</c:v>
                </c:pt>
                <c:pt idx="1">
                  <c:v>10500</c:v>
                </c:pt>
                <c:pt idx="2">
                  <c:v>34000</c:v>
                </c:pt>
                <c:pt idx="3">
                  <c:v>42000</c:v>
                </c:pt>
                <c:pt idx="4">
                  <c:v>45000</c:v>
                </c:pt>
                <c:pt idx="5">
                  <c:v>36000</c:v>
                </c:pt>
                <c:pt idx="6">
                  <c:v>16300</c:v>
                </c:pt>
              </c:numCache>
            </c:numRef>
          </c:val>
        </c:ser>
        <c:ser>
          <c:idx val="1"/>
          <c:order val="1"/>
          <c:tx>
            <c:strRef>
              <c:f>'Age Group'!$D$10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'Age Group'!$A$11:$A$32</c:f>
              <c:strCache>
                <c:ptCount val="7"/>
                <c:pt idx="0">
                  <c:v>Total</c:v>
                </c:pt>
                <c:pt idx="1">
                  <c:v> 15-24 </c:v>
                </c:pt>
                <c:pt idx="2">
                  <c:v> 25-34 </c:v>
                </c:pt>
                <c:pt idx="3">
                  <c:v> 35-44 </c:v>
                </c:pt>
                <c:pt idx="4">
                  <c:v> 45-54 </c:v>
                </c:pt>
                <c:pt idx="5">
                  <c:v> 55-64 </c:v>
                </c:pt>
                <c:pt idx="6">
                  <c:v> 65 + </c:v>
                </c:pt>
              </c:strCache>
            </c:strRef>
          </c:cat>
          <c:val>
            <c:numRef>
              <c:f>'Age Group'!$D$11:$D$32</c:f>
              <c:numCache>
                <c:formatCode>_-"$"* #,##0_-;\-"$"* #,##0_-;_-"$"* "-"??_-;_-@_-</c:formatCode>
                <c:ptCount val="7"/>
                <c:pt idx="0">
                  <c:v>50000</c:v>
                </c:pt>
                <c:pt idx="1">
                  <c:v>12600</c:v>
                </c:pt>
                <c:pt idx="2">
                  <c:v>44000</c:v>
                </c:pt>
                <c:pt idx="3">
                  <c:v>69000</c:v>
                </c:pt>
                <c:pt idx="4">
                  <c:v>70000</c:v>
                </c:pt>
                <c:pt idx="5">
                  <c:v>53000</c:v>
                </c:pt>
                <c:pt idx="6">
                  <c:v>19200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522624"/>
        <c:axId val="202524544"/>
      </c:barChart>
      <c:catAx>
        <c:axId val="202522624"/>
        <c:scaling>
          <c:orientation val="maxMin"/>
        </c:scaling>
        <c:delete val="0"/>
        <c:axPos val="l"/>
        <c:title>
          <c:tx>
            <c:strRef>
              <c:f>'Age Group'!$A$4</c:f>
              <c:strCache>
                <c:ptCount val="1"/>
                <c:pt idx="0">
                  <c:v>Age Group</c:v>
                </c:pt>
              </c:strCache>
            </c:strRef>
          </c:tx>
          <c:layout/>
          <c:overlay val="0"/>
        </c:title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202524544"/>
        <c:crosses val="autoZero"/>
        <c:auto val="1"/>
        <c:lblAlgn val="ctr"/>
        <c:lblOffset val="100"/>
        <c:noMultiLvlLbl val="0"/>
      </c:catAx>
      <c:valAx>
        <c:axId val="202524544"/>
        <c:scaling>
          <c:orientation val="minMax"/>
        </c:scaling>
        <c:delete val="0"/>
        <c:axPos val="t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'Age Group'!$A$2</c:f>
              <c:strCache>
                <c:ptCount val="1"/>
                <c:pt idx="0">
                  <c:v>Annual Earnings</c:v>
                </c:pt>
              </c:strCache>
            </c:strRef>
          </c:tx>
          <c:layout/>
          <c:overlay val="0"/>
          <c:txPr>
            <a:bodyPr rot="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02522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984441475501479"/>
          <c:y val="0.92938872419482488"/>
          <c:w val="5.7218717826017604E-2"/>
          <c:h val="7.061129455592245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Disability!$A$11:$A$32</c:f>
              <c:strCache>
                <c:ptCount val="3"/>
                <c:pt idx="0">
                  <c:v>Total</c:v>
                </c:pt>
                <c:pt idx="1">
                  <c:v> With a Disability </c:v>
                </c:pt>
                <c:pt idx="2">
                  <c:v> Without a Disability </c:v>
                </c:pt>
              </c:strCache>
            </c:strRef>
          </c:cat>
          <c:val>
            <c:numRef>
              <c:f>Disability!$C$11:$C$32</c:f>
              <c:numCache>
                <c:formatCode>_-"$"* #,##0_-;\-"$"* #,##0_-;_-"$"* "-"??_-;_-@_-</c:formatCode>
                <c:ptCount val="3"/>
                <c:pt idx="0">
                  <c:v>34000</c:v>
                </c:pt>
                <c:pt idx="1">
                  <c:v>28000</c:v>
                </c:pt>
                <c:pt idx="2">
                  <c:v>36000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Disability!$A$11:$A$32</c:f>
              <c:strCache>
                <c:ptCount val="3"/>
                <c:pt idx="0">
                  <c:v>Total</c:v>
                </c:pt>
                <c:pt idx="1">
                  <c:v> With a Disability </c:v>
                </c:pt>
                <c:pt idx="2">
                  <c:v> Without a Disability </c:v>
                </c:pt>
              </c:strCache>
            </c:strRef>
          </c:cat>
          <c:val>
            <c:numRef>
              <c:f>Disability!$D$11:$D$32</c:f>
              <c:numCache>
                <c:formatCode>_-"$"* #,##0_-;\-"$"* #,##0_-;_-"$"* "-"??_-;_-@_-</c:formatCode>
                <c:ptCount val="3"/>
                <c:pt idx="0">
                  <c:v>50000</c:v>
                </c:pt>
                <c:pt idx="1">
                  <c:v>41000</c:v>
                </c:pt>
                <c:pt idx="2">
                  <c:v>52000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549120"/>
        <c:axId val="204587776"/>
      </c:barChart>
      <c:catAx>
        <c:axId val="204549120"/>
        <c:scaling>
          <c:orientation val="maxMin"/>
        </c:scaling>
        <c:delete val="0"/>
        <c:axPos val="l"/>
        <c:majorTickMark val="out"/>
        <c:minorTickMark val="none"/>
        <c:tickLblPos val="nextTo"/>
        <c:crossAx val="204587776"/>
        <c:crosses val="autoZero"/>
        <c:auto val="1"/>
        <c:lblAlgn val="ctr"/>
        <c:lblOffset val="100"/>
        <c:noMultiLvlLbl val="0"/>
      </c:catAx>
      <c:valAx>
        <c:axId val="204587776"/>
        <c:scaling>
          <c:orientation val="minMax"/>
        </c:scaling>
        <c:delete val="0"/>
        <c:axPos val="t"/>
        <c:majorGridlines/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04549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Disability!$A$7</c:f>
          <c:strCache>
            <c:ptCount val="1"/>
            <c:pt idx="0">
              <c:v>Average Annual Earnings For Ontarians All With Some Earnings; 2011 by Disability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Disability!$C$10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Disability!$A$11:$A$32</c:f>
              <c:strCache>
                <c:ptCount val="3"/>
                <c:pt idx="0">
                  <c:v>Total</c:v>
                </c:pt>
                <c:pt idx="1">
                  <c:v> With a Disability </c:v>
                </c:pt>
                <c:pt idx="2">
                  <c:v> Without a Disability </c:v>
                </c:pt>
              </c:strCache>
            </c:strRef>
          </c:cat>
          <c:val>
            <c:numRef>
              <c:f>Disability!$C$11:$C$32</c:f>
              <c:numCache>
                <c:formatCode>_-"$"* #,##0_-;\-"$"* #,##0_-;_-"$"* "-"??_-;_-@_-</c:formatCode>
                <c:ptCount val="3"/>
                <c:pt idx="0">
                  <c:v>34000</c:v>
                </c:pt>
                <c:pt idx="1">
                  <c:v>28000</c:v>
                </c:pt>
                <c:pt idx="2">
                  <c:v>36000</c:v>
                </c:pt>
              </c:numCache>
            </c:numRef>
          </c:val>
        </c:ser>
        <c:ser>
          <c:idx val="1"/>
          <c:order val="1"/>
          <c:tx>
            <c:strRef>
              <c:f>Disability!$D$10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Disability!$A$11:$A$32</c:f>
              <c:strCache>
                <c:ptCount val="3"/>
                <c:pt idx="0">
                  <c:v>Total</c:v>
                </c:pt>
                <c:pt idx="1">
                  <c:v> With a Disability </c:v>
                </c:pt>
                <c:pt idx="2">
                  <c:v> Without a Disability </c:v>
                </c:pt>
              </c:strCache>
            </c:strRef>
          </c:cat>
          <c:val>
            <c:numRef>
              <c:f>Disability!$D$11:$D$32</c:f>
              <c:numCache>
                <c:formatCode>_-"$"* #,##0_-;\-"$"* #,##0_-;_-"$"* "-"??_-;_-@_-</c:formatCode>
                <c:ptCount val="3"/>
                <c:pt idx="0">
                  <c:v>50000</c:v>
                </c:pt>
                <c:pt idx="1">
                  <c:v>41000</c:v>
                </c:pt>
                <c:pt idx="2">
                  <c:v>52000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296960"/>
        <c:axId val="204299264"/>
      </c:barChart>
      <c:lineChart>
        <c:grouping val="standard"/>
        <c:varyColors val="0"/>
        <c:ser>
          <c:idx val="2"/>
          <c:order val="2"/>
          <c:tx>
            <c:v>Ratio</c:v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Disability!$B$11:$B$32</c:f>
              <c:numCache>
                <c:formatCode>0%</c:formatCode>
                <c:ptCount val="3"/>
                <c:pt idx="0">
                  <c:v>0.68</c:v>
                </c:pt>
                <c:pt idx="1">
                  <c:v>0.68292682926829273</c:v>
                </c:pt>
                <c:pt idx="2">
                  <c:v>0.69230769230769229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307456"/>
        <c:axId val="204305536"/>
      </c:lineChart>
      <c:catAx>
        <c:axId val="204296960"/>
        <c:scaling>
          <c:orientation val="minMax"/>
        </c:scaling>
        <c:delete val="0"/>
        <c:axPos val="b"/>
        <c:title>
          <c:tx>
            <c:strRef>
              <c:f>Disability!$A$4</c:f>
              <c:strCache>
                <c:ptCount val="1"/>
                <c:pt idx="0">
                  <c:v>Disability</c:v>
                </c:pt>
              </c:strCache>
            </c:strRef>
          </c:tx>
          <c:layout/>
          <c:overlay val="0"/>
        </c:title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04299264"/>
        <c:crosses val="autoZero"/>
        <c:auto val="1"/>
        <c:lblAlgn val="ctr"/>
        <c:lblOffset val="100"/>
        <c:noMultiLvlLbl val="0"/>
      </c:catAx>
      <c:valAx>
        <c:axId val="204299264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Disability!$A$2</c:f>
              <c:strCache>
                <c:ptCount val="1"/>
                <c:pt idx="0">
                  <c:v>Annual Earnings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04296960"/>
        <c:crosses val="autoZero"/>
        <c:crossBetween val="between"/>
      </c:valAx>
      <c:valAx>
        <c:axId val="204305536"/>
        <c:scaling>
          <c:orientation val="minMax"/>
          <c:max val="1"/>
        </c:scaling>
        <c:delete val="0"/>
        <c:axPos val="r"/>
        <c:title>
          <c:tx>
            <c:strRef>
              <c:f>Disability!$A$58</c:f>
              <c:strCache>
                <c:ptCount val="1"/>
                <c:pt idx="0">
                  <c:v>Gender Ratio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crossAx val="204307456"/>
        <c:crosses val="max"/>
        <c:crossBetween val="between"/>
        <c:majorUnit val="0.25"/>
      </c:valAx>
      <c:catAx>
        <c:axId val="204307456"/>
        <c:scaling>
          <c:orientation val="minMax"/>
        </c:scaling>
        <c:delete val="1"/>
        <c:axPos val="b"/>
        <c:majorTickMark val="out"/>
        <c:minorTickMark val="none"/>
        <c:tickLblPos val="nextTo"/>
        <c:crossAx val="2043055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1984441475501479"/>
          <c:y val="0.92938872419482488"/>
          <c:w val="0.35524583795256642"/>
          <c:h val="6.899059678868932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Disability!$A$7</c:f>
          <c:strCache>
            <c:ptCount val="1"/>
            <c:pt idx="0">
              <c:v>Average Annual Earnings For Ontarians All With Some Earnings; 2011 by Disability</c:v>
            </c:pt>
          </c:strCache>
        </c:strRef>
      </c:tx>
      <c:layout>
        <c:manualLayout>
          <c:xMode val="edge"/>
          <c:yMode val="edge"/>
          <c:x val="0.1378611111111111"/>
          <c:y val="4.1666666666666664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09965225465951"/>
          <c:y val="0.16832204321989563"/>
          <c:w val="0.71513497635900203"/>
          <c:h val="0.588468792337925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Disability!$C$10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Disability!$A$11:$A$32</c:f>
              <c:strCache>
                <c:ptCount val="3"/>
                <c:pt idx="0">
                  <c:v>Total</c:v>
                </c:pt>
                <c:pt idx="1">
                  <c:v> With a Disability </c:v>
                </c:pt>
                <c:pt idx="2">
                  <c:v> Without a Disability </c:v>
                </c:pt>
              </c:strCache>
            </c:strRef>
          </c:cat>
          <c:val>
            <c:numRef>
              <c:f>Disability!$C$11:$C$32</c:f>
              <c:numCache>
                <c:formatCode>_-"$"* #,##0_-;\-"$"* #,##0_-;_-"$"* "-"??_-;_-@_-</c:formatCode>
                <c:ptCount val="3"/>
                <c:pt idx="0">
                  <c:v>34000</c:v>
                </c:pt>
                <c:pt idx="1">
                  <c:v>28000</c:v>
                </c:pt>
                <c:pt idx="2">
                  <c:v>36000</c:v>
                </c:pt>
              </c:numCache>
            </c:numRef>
          </c:val>
        </c:ser>
        <c:ser>
          <c:idx val="1"/>
          <c:order val="1"/>
          <c:tx>
            <c:strRef>
              <c:f>Disability!$D$10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Disability!$A$11:$A$32</c:f>
              <c:strCache>
                <c:ptCount val="3"/>
                <c:pt idx="0">
                  <c:v>Total</c:v>
                </c:pt>
                <c:pt idx="1">
                  <c:v> With a Disability </c:v>
                </c:pt>
                <c:pt idx="2">
                  <c:v> Without a Disability </c:v>
                </c:pt>
              </c:strCache>
            </c:strRef>
          </c:cat>
          <c:val>
            <c:numRef>
              <c:f>Disability!$D$11:$D$32</c:f>
              <c:numCache>
                <c:formatCode>_-"$"* #,##0_-;\-"$"* #,##0_-;_-"$"* "-"??_-;_-@_-</c:formatCode>
                <c:ptCount val="3"/>
                <c:pt idx="0">
                  <c:v>50000</c:v>
                </c:pt>
                <c:pt idx="1">
                  <c:v>41000</c:v>
                </c:pt>
                <c:pt idx="2">
                  <c:v>52000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324224"/>
        <c:axId val="204342784"/>
      </c:barChart>
      <c:catAx>
        <c:axId val="204324224"/>
        <c:scaling>
          <c:orientation val="maxMin"/>
        </c:scaling>
        <c:delete val="0"/>
        <c:axPos val="l"/>
        <c:title>
          <c:tx>
            <c:strRef>
              <c:f>Disability!$A$4</c:f>
              <c:strCache>
                <c:ptCount val="1"/>
                <c:pt idx="0">
                  <c:v>Disability</c:v>
                </c:pt>
              </c:strCache>
            </c:strRef>
          </c:tx>
          <c:layout/>
          <c:overlay val="0"/>
        </c:title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204342784"/>
        <c:crosses val="autoZero"/>
        <c:auto val="1"/>
        <c:lblAlgn val="ctr"/>
        <c:lblOffset val="100"/>
        <c:noMultiLvlLbl val="0"/>
      </c:catAx>
      <c:valAx>
        <c:axId val="204342784"/>
        <c:scaling>
          <c:orientation val="minMax"/>
        </c:scaling>
        <c:delete val="0"/>
        <c:axPos val="t"/>
        <c:majorGridlines>
          <c:spPr>
            <a:ln>
              <a:solidFill>
                <a:schemeClr val="tx1"/>
              </a:solidFill>
              <a:prstDash val="sysDash"/>
            </a:ln>
          </c:spPr>
        </c:majorGridlines>
        <c:title>
          <c:tx>
            <c:strRef>
              <c:f>Disability!$A$2</c:f>
              <c:strCache>
                <c:ptCount val="1"/>
                <c:pt idx="0">
                  <c:v>Annual Earnings</c:v>
                </c:pt>
              </c:strCache>
            </c:strRef>
          </c:tx>
          <c:layout/>
          <c:overlay val="0"/>
          <c:txPr>
            <a:bodyPr rot="0" vert="horz"/>
            <a:lstStyle/>
            <a:p>
              <a:pPr>
                <a:defRPr/>
              </a:pPr>
              <a:endParaRPr lang="en-US"/>
            </a:p>
          </c:txPr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04324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984441475501479"/>
          <c:y val="0.92938872419482488"/>
          <c:w val="5.7218717826017604E-2"/>
          <c:h val="7.061129455592245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377825</xdr:colOff>
      <xdr:row>37</xdr:row>
      <xdr:rowOff>107950</xdr:rowOff>
    </xdr:from>
    <xdr:to>
      <xdr:col>7</xdr:col>
      <xdr:colOff>76200</xdr:colOff>
      <xdr:row>55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438150</xdr:colOff>
      <xdr:row>58</xdr:row>
      <xdr:rowOff>146050</xdr:rowOff>
    </xdr:from>
    <xdr:to>
      <xdr:col>13</xdr:col>
      <xdr:colOff>44450</xdr:colOff>
      <xdr:row>90</xdr:row>
      <xdr:rowOff>158750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444500</xdr:colOff>
      <xdr:row>92</xdr:row>
      <xdr:rowOff>50800</xdr:rowOff>
    </xdr:from>
    <xdr:to>
      <xdr:col>13</xdr:col>
      <xdr:colOff>50800</xdr:colOff>
      <xdr:row>124</xdr:row>
      <xdr:rowOff>63500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377825</xdr:colOff>
      <xdr:row>37</xdr:row>
      <xdr:rowOff>107950</xdr:rowOff>
    </xdr:from>
    <xdr:to>
      <xdr:col>7</xdr:col>
      <xdr:colOff>76200</xdr:colOff>
      <xdr:row>55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438150</xdr:colOff>
      <xdr:row>58</xdr:row>
      <xdr:rowOff>146050</xdr:rowOff>
    </xdr:from>
    <xdr:to>
      <xdr:col>13</xdr:col>
      <xdr:colOff>44450</xdr:colOff>
      <xdr:row>90</xdr:row>
      <xdr:rowOff>158750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444500</xdr:colOff>
      <xdr:row>92</xdr:row>
      <xdr:rowOff>50800</xdr:rowOff>
    </xdr:from>
    <xdr:to>
      <xdr:col>13</xdr:col>
      <xdr:colOff>50800</xdr:colOff>
      <xdr:row>124</xdr:row>
      <xdr:rowOff>63500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377825</xdr:colOff>
      <xdr:row>37</xdr:row>
      <xdr:rowOff>107950</xdr:rowOff>
    </xdr:from>
    <xdr:to>
      <xdr:col>7</xdr:col>
      <xdr:colOff>76200</xdr:colOff>
      <xdr:row>55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438150</xdr:colOff>
      <xdr:row>58</xdr:row>
      <xdr:rowOff>146050</xdr:rowOff>
    </xdr:from>
    <xdr:to>
      <xdr:col>13</xdr:col>
      <xdr:colOff>44450</xdr:colOff>
      <xdr:row>90</xdr:row>
      <xdr:rowOff>158750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444500</xdr:colOff>
      <xdr:row>92</xdr:row>
      <xdr:rowOff>50800</xdr:rowOff>
    </xdr:from>
    <xdr:to>
      <xdr:col>13</xdr:col>
      <xdr:colOff>50800</xdr:colOff>
      <xdr:row>124</xdr:row>
      <xdr:rowOff>63500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377825</xdr:colOff>
      <xdr:row>37</xdr:row>
      <xdr:rowOff>107950</xdr:rowOff>
    </xdr:from>
    <xdr:to>
      <xdr:col>7</xdr:col>
      <xdr:colOff>76200</xdr:colOff>
      <xdr:row>55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438150</xdr:colOff>
      <xdr:row>58</xdr:row>
      <xdr:rowOff>146050</xdr:rowOff>
    </xdr:from>
    <xdr:to>
      <xdr:col>13</xdr:col>
      <xdr:colOff>44450</xdr:colOff>
      <xdr:row>90</xdr:row>
      <xdr:rowOff>158750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444500</xdr:colOff>
      <xdr:row>92</xdr:row>
      <xdr:rowOff>50800</xdr:rowOff>
    </xdr:from>
    <xdr:to>
      <xdr:col>13</xdr:col>
      <xdr:colOff>50800</xdr:colOff>
      <xdr:row>124</xdr:row>
      <xdr:rowOff>63500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377825</xdr:colOff>
      <xdr:row>37</xdr:row>
      <xdr:rowOff>107950</xdr:rowOff>
    </xdr:from>
    <xdr:to>
      <xdr:col>7</xdr:col>
      <xdr:colOff>76200</xdr:colOff>
      <xdr:row>55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438150</xdr:colOff>
      <xdr:row>58</xdr:row>
      <xdr:rowOff>146050</xdr:rowOff>
    </xdr:from>
    <xdr:to>
      <xdr:col>13</xdr:col>
      <xdr:colOff>44450</xdr:colOff>
      <xdr:row>90</xdr:row>
      <xdr:rowOff>158750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444500</xdr:colOff>
      <xdr:row>92</xdr:row>
      <xdr:rowOff>50800</xdr:rowOff>
    </xdr:from>
    <xdr:to>
      <xdr:col>13</xdr:col>
      <xdr:colOff>50800</xdr:colOff>
      <xdr:row>124</xdr:row>
      <xdr:rowOff>63500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377825</xdr:colOff>
      <xdr:row>37</xdr:row>
      <xdr:rowOff>107950</xdr:rowOff>
    </xdr:from>
    <xdr:to>
      <xdr:col>7</xdr:col>
      <xdr:colOff>76200</xdr:colOff>
      <xdr:row>55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438150</xdr:colOff>
      <xdr:row>58</xdr:row>
      <xdr:rowOff>146050</xdr:rowOff>
    </xdr:from>
    <xdr:to>
      <xdr:col>13</xdr:col>
      <xdr:colOff>44450</xdr:colOff>
      <xdr:row>90</xdr:row>
      <xdr:rowOff>158750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444500</xdr:colOff>
      <xdr:row>92</xdr:row>
      <xdr:rowOff>50800</xdr:rowOff>
    </xdr:from>
    <xdr:to>
      <xdr:col>13</xdr:col>
      <xdr:colOff>50800</xdr:colOff>
      <xdr:row>124</xdr:row>
      <xdr:rowOff>63500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377825</xdr:colOff>
      <xdr:row>37</xdr:row>
      <xdr:rowOff>107950</xdr:rowOff>
    </xdr:from>
    <xdr:to>
      <xdr:col>7</xdr:col>
      <xdr:colOff>76200</xdr:colOff>
      <xdr:row>55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438150</xdr:colOff>
      <xdr:row>58</xdr:row>
      <xdr:rowOff>146050</xdr:rowOff>
    </xdr:from>
    <xdr:to>
      <xdr:col>13</xdr:col>
      <xdr:colOff>44450</xdr:colOff>
      <xdr:row>90</xdr:row>
      <xdr:rowOff>158750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444500</xdr:colOff>
      <xdr:row>92</xdr:row>
      <xdr:rowOff>50800</xdr:rowOff>
    </xdr:from>
    <xdr:to>
      <xdr:col>13</xdr:col>
      <xdr:colOff>50800</xdr:colOff>
      <xdr:row>124</xdr:row>
      <xdr:rowOff>63500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377825</xdr:colOff>
      <xdr:row>37</xdr:row>
      <xdr:rowOff>107950</xdr:rowOff>
    </xdr:from>
    <xdr:to>
      <xdr:col>7</xdr:col>
      <xdr:colOff>76200</xdr:colOff>
      <xdr:row>55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438150</xdr:colOff>
      <xdr:row>58</xdr:row>
      <xdr:rowOff>146050</xdr:rowOff>
    </xdr:from>
    <xdr:to>
      <xdr:col>13</xdr:col>
      <xdr:colOff>44450</xdr:colOff>
      <xdr:row>90</xdr:row>
      <xdr:rowOff>158750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444500</xdr:colOff>
      <xdr:row>92</xdr:row>
      <xdr:rowOff>50800</xdr:rowOff>
    </xdr:from>
    <xdr:to>
      <xdr:col>13</xdr:col>
      <xdr:colOff>50800</xdr:colOff>
      <xdr:row>124</xdr:row>
      <xdr:rowOff>63500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377825</xdr:colOff>
      <xdr:row>37</xdr:row>
      <xdr:rowOff>107950</xdr:rowOff>
    </xdr:from>
    <xdr:to>
      <xdr:col>7</xdr:col>
      <xdr:colOff>76200</xdr:colOff>
      <xdr:row>55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438150</xdr:colOff>
      <xdr:row>58</xdr:row>
      <xdr:rowOff>146050</xdr:rowOff>
    </xdr:from>
    <xdr:to>
      <xdr:col>13</xdr:col>
      <xdr:colOff>44450</xdr:colOff>
      <xdr:row>90</xdr:row>
      <xdr:rowOff>158750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444500</xdr:colOff>
      <xdr:row>92</xdr:row>
      <xdr:rowOff>50800</xdr:rowOff>
    </xdr:from>
    <xdr:to>
      <xdr:col>13</xdr:col>
      <xdr:colOff>50800</xdr:colOff>
      <xdr:row>124</xdr:row>
      <xdr:rowOff>63500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377825</xdr:colOff>
      <xdr:row>37</xdr:row>
      <xdr:rowOff>107950</xdr:rowOff>
    </xdr:from>
    <xdr:to>
      <xdr:col>7</xdr:col>
      <xdr:colOff>76200</xdr:colOff>
      <xdr:row>55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438150</xdr:colOff>
      <xdr:row>58</xdr:row>
      <xdr:rowOff>146050</xdr:rowOff>
    </xdr:from>
    <xdr:to>
      <xdr:col>13</xdr:col>
      <xdr:colOff>44450</xdr:colOff>
      <xdr:row>90</xdr:row>
      <xdr:rowOff>158750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444500</xdr:colOff>
      <xdr:row>92</xdr:row>
      <xdr:rowOff>50800</xdr:rowOff>
    </xdr:from>
    <xdr:to>
      <xdr:col>13</xdr:col>
      <xdr:colOff>50800</xdr:colOff>
      <xdr:row>124</xdr:row>
      <xdr:rowOff>63500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377825</xdr:colOff>
      <xdr:row>37</xdr:row>
      <xdr:rowOff>107950</xdr:rowOff>
    </xdr:from>
    <xdr:to>
      <xdr:col>7</xdr:col>
      <xdr:colOff>76200</xdr:colOff>
      <xdr:row>55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438150</xdr:colOff>
      <xdr:row>58</xdr:row>
      <xdr:rowOff>146050</xdr:rowOff>
    </xdr:from>
    <xdr:to>
      <xdr:col>13</xdr:col>
      <xdr:colOff>44450</xdr:colOff>
      <xdr:row>90</xdr:row>
      <xdr:rowOff>158750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444500</xdr:colOff>
      <xdr:row>92</xdr:row>
      <xdr:rowOff>50800</xdr:rowOff>
    </xdr:from>
    <xdr:to>
      <xdr:col>13</xdr:col>
      <xdr:colOff>50800</xdr:colOff>
      <xdr:row>124</xdr:row>
      <xdr:rowOff>63500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377825</xdr:colOff>
      <xdr:row>37</xdr:row>
      <xdr:rowOff>107950</xdr:rowOff>
    </xdr:from>
    <xdr:to>
      <xdr:col>7</xdr:col>
      <xdr:colOff>76200</xdr:colOff>
      <xdr:row>55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438150</xdr:colOff>
      <xdr:row>58</xdr:row>
      <xdr:rowOff>146050</xdr:rowOff>
    </xdr:from>
    <xdr:to>
      <xdr:col>13</xdr:col>
      <xdr:colOff>44450</xdr:colOff>
      <xdr:row>90</xdr:row>
      <xdr:rowOff>158750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444500</xdr:colOff>
      <xdr:row>92</xdr:row>
      <xdr:rowOff>50800</xdr:rowOff>
    </xdr:from>
    <xdr:to>
      <xdr:col>13</xdr:col>
      <xdr:colOff>50800</xdr:colOff>
      <xdr:row>124</xdr:row>
      <xdr:rowOff>63500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377825</xdr:colOff>
      <xdr:row>37</xdr:row>
      <xdr:rowOff>107950</xdr:rowOff>
    </xdr:from>
    <xdr:to>
      <xdr:col>7</xdr:col>
      <xdr:colOff>76200</xdr:colOff>
      <xdr:row>55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438150</xdr:colOff>
      <xdr:row>58</xdr:row>
      <xdr:rowOff>146050</xdr:rowOff>
    </xdr:from>
    <xdr:to>
      <xdr:col>13</xdr:col>
      <xdr:colOff>44450</xdr:colOff>
      <xdr:row>90</xdr:row>
      <xdr:rowOff>158750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444500</xdr:colOff>
      <xdr:row>92</xdr:row>
      <xdr:rowOff>50800</xdr:rowOff>
    </xdr:from>
    <xdr:to>
      <xdr:col>13</xdr:col>
      <xdr:colOff>50800</xdr:colOff>
      <xdr:row>124</xdr:row>
      <xdr:rowOff>63500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hard" refreshedDate="42313.503119791669" createdVersion="4" refreshedVersion="4" minRefreshableVersion="3" recordCount="206">
  <cacheSource type="worksheet">
    <worksheetSource ref="A1:Z1048576" sheet="SLID Earnings FTFY"/>
  </cacheSource>
  <cacheFields count="26">
    <cacheField name="Dimension" numFmtId="0">
      <sharedItems containsBlank="1" count="13">
        <s v="Education"/>
        <s v="AGe_Group"/>
        <s v="Marital_Status"/>
        <s v="Sector"/>
        <s v="Union"/>
        <s v="Disability"/>
        <s v="Immigrant"/>
        <s v="Recent_Immig"/>
        <s v="Vis_Minority"/>
        <s v="Aboriginal"/>
        <s v="INDUSTRY_2D"/>
        <s v="OCCUPATION_2D"/>
        <m/>
      </sharedItems>
    </cacheField>
    <cacheField name="Dimension_Value" numFmtId="0">
      <sharedItems containsBlank="1" containsMixedTypes="1" containsNumber="1" containsInteger="1" minValue="1" maxValue="99" count="73">
        <s v=""/>
        <s v="Married/CL"/>
        <s v="Single/Div/Widow"/>
        <s v="15-24"/>
        <s v="25-34"/>
        <s v="35-44"/>
        <s v="45-54"/>
        <s v="55-64"/>
        <s v="65 +"/>
        <s v="01|Less than HS"/>
        <s v="02|H.S. Graduate"/>
        <s v="03|Some PSE"/>
        <s v="04|Bach. Degree"/>
        <s v="05|Graduate Degree"/>
        <s v="With a Disability"/>
        <s v="Without a Disability"/>
        <s v="Not Unionized"/>
        <s v="Unionized"/>
        <s v="Private"/>
        <s v="Public"/>
        <s v="Not Recent Immigrant"/>
        <s v="Recent Immigrant"/>
        <s v="Immigrant"/>
        <s v="Not Immigrant"/>
        <s v="Aboriginal"/>
        <s v="Not Aboriginal"/>
        <s v="Not Visible MiNority"/>
        <s v="Visible MiNority"/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m/>
        <n v="13" u="1"/>
        <n v="5" u="1"/>
        <n v="14" u="1"/>
        <n v="15" u="1"/>
        <n v="2" u="1"/>
        <n v="99" u="1"/>
        <n v="6" u="1"/>
        <n v="16" u="1"/>
        <n v="17" u="1"/>
        <n v="18" u="1"/>
        <n v="19" u="1"/>
        <n v="7" u="1"/>
        <n v="20" u="1"/>
        <n v="21" u="1"/>
        <n v="1" u="1"/>
        <n v="3" u="1"/>
        <n v="8" u="1"/>
        <n v="9" u="1"/>
        <n v="97" u="1"/>
        <n v="10" u="1"/>
        <n v="11" u="1"/>
        <n v="4" u="1"/>
        <n v="12" u="1"/>
      </sharedItems>
    </cacheField>
    <cacheField name="Label" numFmtId="0">
      <sharedItems containsBlank="1"/>
    </cacheField>
    <cacheField name="Table" numFmtId="0">
      <sharedItems containsBlank="1" count="6">
        <s v="Table 1"/>
        <s v="Table 2"/>
        <s v="Table 3"/>
        <s v="Table 4"/>
        <s v="Table 5"/>
        <m/>
      </sharedItems>
    </cacheField>
    <cacheField name="Run_Labels" numFmtId="0">
      <sharedItems containsBlank="1"/>
    </cacheField>
    <cacheField name="YEAR" numFmtId="0">
      <sharedItems containsString="0" containsBlank="1" containsNumber="1" containsInteger="1" minValue="2011" maxValue="2011"/>
    </cacheField>
    <cacheField name="SEX" numFmtId="0">
      <sharedItems containsBlank="1" count="6">
        <s v=""/>
        <s v="Female"/>
        <s v="Male"/>
        <m/>
        <s v="2009_2011" u="1"/>
        <s v="2006_2008" u="1"/>
      </sharedItems>
    </cacheField>
    <cacheField name="EDUCATION" numFmtId="0">
      <sharedItems containsBlank="1"/>
    </cacheField>
    <cacheField name="AGE_GROUP" numFmtId="0">
      <sharedItems containsBlank="1"/>
    </cacheField>
    <cacheField name="MARITAL_STATUS" numFmtId="0">
      <sharedItems containsBlank="1"/>
    </cacheField>
    <cacheField name="EARNINGS_MEAN" numFmtId="0">
      <sharedItems containsString="0" containsBlank="1" containsNumber="1" containsInteger="1" minValue="10500" maxValue="96000"/>
    </cacheField>
    <cacheField name="EARNINGS_MEAN_BSWCNT" numFmtId="0">
      <sharedItems containsString="0" containsBlank="1" containsNumber="1" containsInteger="1" minValue="1000" maxValue="1000"/>
    </cacheField>
    <cacheField name="EARNINGS_MEAN_SE" numFmtId="0">
      <sharedItems containsString="0" containsBlank="1" containsNumber="1" containsInteger="1" minValue="420" maxValue="14900"/>
    </cacheField>
    <cacheField name="EARNINGS_MEAN_QI" numFmtId="0">
      <sharedItems containsBlank="1" containsMixedTypes="1" containsNumber="1" containsInteger="1" minValue="779" maxValue="15700" count="27">
        <s v="a"/>
        <s v="b"/>
        <s v="c"/>
        <s v="."/>
        <m/>
        <n v="3520" u="1"/>
        <n v="13300" u="1"/>
        <n v="1620" u="1"/>
        <n v="2210" u="1"/>
        <n v="779" u="1"/>
        <n v="2310" u="1"/>
        <n v="5940" u="1"/>
        <n v="3210" u="1"/>
        <n v="2330" u="1"/>
        <n v="3040" u="1"/>
        <n v="2040" u="1"/>
        <n v="2690" u="1"/>
        <n v="11700" u="1"/>
        <n v="4030" u="1"/>
        <n v="9970" u="1"/>
        <n v="1470" u="1"/>
        <n v="4410" u="1"/>
        <n v="8230" u="1"/>
        <n v="1830" u="1"/>
        <n v="15700" u="1"/>
        <n v="4600" u="1"/>
        <n v="2540" u="1"/>
      </sharedItems>
    </cacheField>
    <cacheField name="EARNINGS_2011_MEAN" numFmtId="0">
      <sharedItems containsString="0" containsBlank="1" containsNumber="1" containsInteger="1" minValue="10500" maxValue="96000"/>
    </cacheField>
    <cacheField name="EARNINGS_2011_MEAN_BSWCNT" numFmtId="0">
      <sharedItems containsString="0" containsBlank="1" containsNumber="1" containsInteger="1" minValue="1000" maxValue="1000"/>
    </cacheField>
    <cacheField name="EARNINGS_2011_MEAN_SE" numFmtId="0">
      <sharedItems containsString="0" containsBlank="1" containsNumber="1" containsInteger="1" minValue="420" maxValue="14900"/>
    </cacheField>
    <cacheField name="EARNINGS_2011_MEAN_QI" numFmtId="0">
      <sharedItems containsBlank="1"/>
    </cacheField>
    <cacheField name="EARNINGS_COUNT" numFmtId="0">
      <sharedItems containsString="0" containsBlank="1" containsNumber="1" containsInteger="1" minValue="0" maxValue="7586000"/>
    </cacheField>
    <cacheField name="EARNINGS_COUNT_BSWCNT" numFmtId="0">
      <sharedItems containsString="0" containsBlank="1" containsNumber="1" containsInteger="1" minValue="537" maxValue="1000"/>
    </cacheField>
    <cacheField name="EARNINGS_COUNT_SE" numFmtId="0">
      <sharedItems containsString="0" containsBlank="1" containsNumber="1" containsInteger="1" minValue="1160" maxValue="103000"/>
    </cacheField>
    <cacheField name="EARNINGS_COUNT_QI" numFmtId="0">
      <sharedItems containsBlank="1"/>
    </cacheField>
    <cacheField name="EARNINGS_2011_COUNT" numFmtId="0">
      <sharedItems containsString="0" containsBlank="1" containsNumber="1" containsInteger="1" minValue="0" maxValue="7586000"/>
    </cacheField>
    <cacheField name="EARNINGS_2011_COUNT_BSWCNT" numFmtId="0">
      <sharedItems containsString="0" containsBlank="1" containsNumber="1" containsInteger="1" minValue="537" maxValue="1000"/>
    </cacheField>
    <cacheField name="EARNINGS_2011_COUNT_SE" numFmtId="0">
      <sharedItems containsString="0" containsBlank="1" containsNumber="1" containsInteger="1" minValue="1160" maxValue="103000"/>
    </cacheField>
    <cacheField name="EARNINGS_2011_COUNT_QI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6">
  <r>
    <x v="0"/>
    <x v="0"/>
    <s v=""/>
    <x v="0"/>
    <s v="RTRA3140576_slid_AE_1"/>
    <n v="2011"/>
    <x v="0"/>
    <s v=""/>
    <s v=""/>
    <s v=""/>
    <n v="42000"/>
    <n v="1000"/>
    <n v="439"/>
    <x v="0"/>
    <n v="42000"/>
    <n v="1000"/>
    <n v="439"/>
    <s v="a"/>
    <n v="7585000"/>
    <n v="1000"/>
    <n v="40600"/>
    <s v="a"/>
    <n v="7585000"/>
    <n v="1000"/>
    <n v="40600"/>
    <s v="a"/>
  </r>
  <r>
    <x v="1"/>
    <x v="0"/>
    <s v=""/>
    <x v="0"/>
    <s v="RTRA3140576_slid_AE_1"/>
    <n v="2011"/>
    <x v="0"/>
    <s v=""/>
    <s v=""/>
    <s v=""/>
    <n v="42000"/>
    <n v="1000"/>
    <n v="439"/>
    <x v="0"/>
    <n v="42000"/>
    <n v="1000"/>
    <n v="439"/>
    <s v="a"/>
    <n v="7585000"/>
    <n v="1000"/>
    <n v="40600"/>
    <s v="a"/>
    <n v="7585000"/>
    <n v="1000"/>
    <n v="40600"/>
    <s v="a"/>
  </r>
  <r>
    <x v="2"/>
    <x v="0"/>
    <s v=""/>
    <x v="0"/>
    <s v="RTRA3140576_slid_AE_1"/>
    <n v="2011"/>
    <x v="0"/>
    <s v=""/>
    <s v=""/>
    <s v=""/>
    <n v="42000"/>
    <n v="1000"/>
    <n v="439"/>
    <x v="0"/>
    <n v="42000"/>
    <n v="1000"/>
    <n v="439"/>
    <s v="a"/>
    <n v="7585000"/>
    <n v="1000"/>
    <n v="40600"/>
    <s v="a"/>
    <n v="7585000"/>
    <n v="1000"/>
    <n v="40600"/>
    <s v="a"/>
  </r>
  <r>
    <x v="2"/>
    <x v="1"/>
    <s v=""/>
    <x v="0"/>
    <s v="RTRA3140576_slid_AE_1"/>
    <n v="2011"/>
    <x v="0"/>
    <s v=""/>
    <s v=""/>
    <s v="Married/CL"/>
    <n v="52000"/>
    <n v="1000"/>
    <n v="737"/>
    <x v="0"/>
    <n v="52000"/>
    <n v="1000"/>
    <n v="737"/>
    <s v="a"/>
    <n v="4490000"/>
    <n v="1000"/>
    <n v="59600"/>
    <s v="a"/>
    <n v="4490000"/>
    <n v="1000"/>
    <n v="59600"/>
    <s v="a"/>
  </r>
  <r>
    <x v="2"/>
    <x v="2"/>
    <s v=""/>
    <x v="0"/>
    <s v="RTRA3140576_slid_AE_1"/>
    <n v="2011"/>
    <x v="0"/>
    <s v=""/>
    <s v=""/>
    <s v="Single/Div/Widow"/>
    <n v="29000"/>
    <n v="1000"/>
    <n v="673"/>
    <x v="0"/>
    <n v="29000"/>
    <n v="1000"/>
    <n v="673"/>
    <s v="a"/>
    <n v="3082000"/>
    <n v="1000"/>
    <n v="53100"/>
    <s v="a"/>
    <n v="3082000"/>
    <n v="1000"/>
    <n v="53100"/>
    <s v="a"/>
  </r>
  <r>
    <x v="1"/>
    <x v="3"/>
    <s v=""/>
    <x v="0"/>
    <s v="RTRA3140576_slid_AE_1"/>
    <n v="2011"/>
    <x v="0"/>
    <s v=""/>
    <s v="15-24"/>
    <s v=""/>
    <n v="11500"/>
    <n v="1000"/>
    <n v="420"/>
    <x v="0"/>
    <n v="11500"/>
    <n v="1000"/>
    <n v="420"/>
    <s v="a"/>
    <n v="1176000"/>
    <n v="1000"/>
    <n v="24300"/>
    <s v="a"/>
    <n v="1176000"/>
    <n v="1000"/>
    <n v="24300"/>
    <s v="a"/>
  </r>
  <r>
    <x v="1"/>
    <x v="4"/>
    <s v=""/>
    <x v="0"/>
    <s v="RTRA3140576_slid_AE_1"/>
    <n v="2011"/>
    <x v="0"/>
    <s v=""/>
    <s v="25-34"/>
    <s v=""/>
    <n v="39000"/>
    <n v="1000"/>
    <n v="1050"/>
    <x v="0"/>
    <n v="39000"/>
    <n v="1000"/>
    <n v="1050"/>
    <s v="a"/>
    <n v="1560000"/>
    <n v="1000"/>
    <n v="22900"/>
    <s v="a"/>
    <n v="1560000"/>
    <n v="1000"/>
    <n v="22900"/>
    <s v="a"/>
  </r>
  <r>
    <x v="1"/>
    <x v="5"/>
    <s v=""/>
    <x v="0"/>
    <s v="RTRA3140576_slid_AE_1"/>
    <n v="2011"/>
    <x v="0"/>
    <s v=""/>
    <s v="35-44"/>
    <s v=""/>
    <n v="56000"/>
    <n v="1000"/>
    <n v="1590"/>
    <x v="0"/>
    <n v="56000"/>
    <n v="1000"/>
    <n v="1590"/>
    <s v="a"/>
    <n v="1591000"/>
    <n v="1000"/>
    <n v="20700"/>
    <s v="a"/>
    <n v="1591000"/>
    <n v="1000"/>
    <n v="20700"/>
    <s v="a"/>
  </r>
  <r>
    <x v="1"/>
    <x v="6"/>
    <s v=""/>
    <x v="0"/>
    <s v="RTRA3140576_slid_AE_1"/>
    <n v="2011"/>
    <x v="0"/>
    <s v=""/>
    <s v="45-54"/>
    <s v=""/>
    <n v="58000"/>
    <n v="1000"/>
    <n v="1710"/>
    <x v="0"/>
    <n v="58000"/>
    <n v="1000"/>
    <n v="1710"/>
    <s v="a"/>
    <n v="1741000"/>
    <n v="1000"/>
    <n v="25400"/>
    <s v="a"/>
    <n v="1741000"/>
    <n v="1000"/>
    <n v="25400"/>
    <s v="a"/>
  </r>
  <r>
    <x v="1"/>
    <x v="7"/>
    <s v=""/>
    <x v="0"/>
    <s v="RTRA3140576_slid_AE_1"/>
    <n v="2011"/>
    <x v="0"/>
    <s v=""/>
    <s v="55-64"/>
    <s v=""/>
    <n v="45000"/>
    <n v="1000"/>
    <n v="1990"/>
    <x v="0"/>
    <n v="45000"/>
    <n v="1000"/>
    <n v="1990"/>
    <s v="a"/>
    <n v="1105000"/>
    <n v="1000"/>
    <n v="22000"/>
    <s v="a"/>
    <n v="1105000"/>
    <n v="1000"/>
    <n v="22000"/>
    <s v="a"/>
  </r>
  <r>
    <x v="1"/>
    <x v="8"/>
    <s v=""/>
    <x v="0"/>
    <s v="RTRA3140576_slid_AE_1"/>
    <n v="2011"/>
    <x v="0"/>
    <s v=""/>
    <s v="65 +"/>
    <s v=""/>
    <n v="18100"/>
    <n v="1000"/>
    <n v="1790"/>
    <x v="1"/>
    <n v="18100"/>
    <n v="1000"/>
    <n v="1790"/>
    <s v="b"/>
    <n v="412000"/>
    <n v="1000"/>
    <n v="20700"/>
    <s v="b"/>
    <n v="412000"/>
    <n v="1000"/>
    <n v="20700"/>
    <s v="b"/>
  </r>
  <r>
    <x v="0"/>
    <x v="9"/>
    <s v=""/>
    <x v="0"/>
    <s v="RTRA3140576_slid_AE_1"/>
    <n v="2011"/>
    <x v="0"/>
    <s v="01|Less than HS"/>
    <s v=""/>
    <s v=""/>
    <n v="21000"/>
    <n v="1000"/>
    <n v="1300"/>
    <x v="1"/>
    <n v="21000"/>
    <n v="1000"/>
    <n v="1300"/>
    <s v="b"/>
    <n v="743000"/>
    <n v="1000"/>
    <n v="34500"/>
    <s v="a"/>
    <n v="743000"/>
    <n v="1000"/>
    <n v="34500"/>
    <s v="a"/>
  </r>
  <r>
    <x v="0"/>
    <x v="10"/>
    <s v=""/>
    <x v="0"/>
    <s v="RTRA3140576_slid_AE_1"/>
    <n v="2011"/>
    <x v="0"/>
    <s v="02|H.S. Graduate"/>
    <s v=""/>
    <s v=""/>
    <n v="35000"/>
    <n v="1000"/>
    <n v="1150"/>
    <x v="0"/>
    <n v="35000"/>
    <n v="1000"/>
    <n v="1150"/>
    <s v="a"/>
    <n v="899000"/>
    <n v="1000"/>
    <n v="37300"/>
    <s v="a"/>
    <n v="899000"/>
    <n v="1000"/>
    <n v="37300"/>
    <s v="a"/>
  </r>
  <r>
    <x v="0"/>
    <x v="11"/>
    <s v=""/>
    <x v="0"/>
    <s v="RTRA3140576_slid_AE_1"/>
    <n v="2011"/>
    <x v="0"/>
    <s v="03|Some PSE"/>
    <s v=""/>
    <s v=""/>
    <n v="37000"/>
    <n v="1000"/>
    <n v="712"/>
    <x v="0"/>
    <n v="37000"/>
    <n v="1000"/>
    <n v="712"/>
    <s v="a"/>
    <n v="3595000"/>
    <n v="1000"/>
    <n v="72000"/>
    <s v="a"/>
    <n v="3595000"/>
    <n v="1000"/>
    <n v="72000"/>
    <s v="a"/>
  </r>
  <r>
    <x v="0"/>
    <x v="12"/>
    <s v=""/>
    <x v="0"/>
    <s v="RTRA3140576_slid_AE_1"/>
    <n v="2011"/>
    <x v="0"/>
    <s v="04|Bach. Degree"/>
    <s v=""/>
    <s v=""/>
    <n v="58000"/>
    <n v="1000"/>
    <n v="1880"/>
    <x v="0"/>
    <n v="58000"/>
    <n v="1000"/>
    <n v="1880"/>
    <s v="a"/>
    <n v="1417000"/>
    <n v="1000"/>
    <n v="57900"/>
    <s v="a"/>
    <n v="1417000"/>
    <n v="1000"/>
    <n v="57900"/>
    <s v="a"/>
  </r>
  <r>
    <x v="0"/>
    <x v="13"/>
    <s v=""/>
    <x v="0"/>
    <s v="RTRA3140576_slid_AE_1"/>
    <n v="2011"/>
    <x v="0"/>
    <s v="05|Graduae Degree"/>
    <s v=""/>
    <s v=""/>
    <n v="72000"/>
    <n v="1000"/>
    <n v="3910"/>
    <x v="1"/>
    <n v="72000"/>
    <n v="1000"/>
    <n v="3910"/>
    <s v="b"/>
    <n v="737000"/>
    <n v="1000"/>
    <n v="42600"/>
    <s v="b"/>
    <n v="737000"/>
    <n v="1000"/>
    <n v="42600"/>
    <s v="b"/>
  </r>
  <r>
    <x v="0"/>
    <x v="0"/>
    <s v=""/>
    <x v="0"/>
    <s v="RTRA3140576_slid_AE_1"/>
    <n v="2011"/>
    <x v="1"/>
    <s v=""/>
    <s v=""/>
    <s v=""/>
    <n v="34000"/>
    <n v="1000"/>
    <n v="583"/>
    <x v="0"/>
    <n v="34000"/>
    <n v="1000"/>
    <n v="583"/>
    <s v="a"/>
    <n v="3613000"/>
    <n v="1000"/>
    <n v="35300"/>
    <s v="a"/>
    <n v="3613000"/>
    <n v="1000"/>
    <n v="35300"/>
    <s v="a"/>
  </r>
  <r>
    <x v="1"/>
    <x v="0"/>
    <s v=""/>
    <x v="0"/>
    <s v="RTRA3140576_slid_AE_1"/>
    <n v="2011"/>
    <x v="1"/>
    <s v=""/>
    <s v=""/>
    <s v=""/>
    <n v="34000"/>
    <n v="1000"/>
    <n v="583"/>
    <x v="0"/>
    <n v="34000"/>
    <n v="1000"/>
    <n v="583"/>
    <s v="a"/>
    <n v="3613000"/>
    <n v="1000"/>
    <n v="35300"/>
    <s v="a"/>
    <n v="3613000"/>
    <n v="1000"/>
    <n v="35300"/>
    <s v="a"/>
  </r>
  <r>
    <x v="2"/>
    <x v="0"/>
    <s v=""/>
    <x v="0"/>
    <s v="RTRA3140576_slid_AE_1"/>
    <n v="2011"/>
    <x v="1"/>
    <s v=""/>
    <s v=""/>
    <s v=""/>
    <n v="34000"/>
    <n v="1000"/>
    <n v="583"/>
    <x v="0"/>
    <n v="34000"/>
    <n v="1000"/>
    <n v="583"/>
    <s v="a"/>
    <n v="3613000"/>
    <n v="1000"/>
    <n v="35300"/>
    <s v="a"/>
    <n v="3613000"/>
    <n v="1000"/>
    <n v="35300"/>
    <s v="a"/>
  </r>
  <r>
    <x v="2"/>
    <x v="1"/>
    <s v=""/>
    <x v="0"/>
    <s v="RTRA3140576_slid_AE_1"/>
    <n v="2011"/>
    <x v="1"/>
    <s v=""/>
    <s v=""/>
    <s v="Married/CL"/>
    <n v="39000"/>
    <n v="1000"/>
    <n v="827"/>
    <x v="0"/>
    <n v="39000"/>
    <n v="1000"/>
    <n v="827"/>
    <s v="a"/>
    <n v="2091000"/>
    <n v="1000"/>
    <n v="40300"/>
    <s v="a"/>
    <n v="2091000"/>
    <n v="1000"/>
    <n v="40300"/>
    <s v="a"/>
  </r>
  <r>
    <x v="2"/>
    <x v="2"/>
    <s v=""/>
    <x v="0"/>
    <s v="RTRA3140576_slid_AE_1"/>
    <n v="2011"/>
    <x v="1"/>
    <s v=""/>
    <s v=""/>
    <s v="Single/Div/Widow"/>
    <n v="27000"/>
    <n v="1000"/>
    <n v="901"/>
    <x v="0"/>
    <n v="27000"/>
    <n v="1000"/>
    <n v="901"/>
    <s v="a"/>
    <n v="1520000"/>
    <n v="1000"/>
    <n v="37800"/>
    <s v="a"/>
    <n v="1520000"/>
    <n v="1000"/>
    <n v="37800"/>
    <s v="a"/>
  </r>
  <r>
    <x v="1"/>
    <x v="3"/>
    <s v=""/>
    <x v="0"/>
    <s v="RTRA3140576_slid_AE_1"/>
    <n v="2011"/>
    <x v="1"/>
    <s v=""/>
    <s v="15-24"/>
    <s v=""/>
    <n v="10500"/>
    <n v="1000"/>
    <n v="520"/>
    <x v="0"/>
    <n v="10500"/>
    <n v="1000"/>
    <n v="520"/>
    <s v="a"/>
    <n v="573000"/>
    <n v="1000"/>
    <n v="19300"/>
    <s v="a"/>
    <n v="573000"/>
    <n v="1000"/>
    <n v="19300"/>
    <s v="a"/>
  </r>
  <r>
    <x v="1"/>
    <x v="4"/>
    <s v=""/>
    <x v="0"/>
    <s v="RTRA3140576_slid_AE_1"/>
    <n v="2011"/>
    <x v="1"/>
    <s v=""/>
    <s v="25-34"/>
    <s v=""/>
    <n v="34000"/>
    <n v="1000"/>
    <n v="1300"/>
    <x v="0"/>
    <n v="34000"/>
    <n v="1000"/>
    <n v="1300"/>
    <s v="a"/>
    <n v="764000"/>
    <n v="1000"/>
    <n v="17400"/>
    <s v="a"/>
    <n v="764000"/>
    <n v="1000"/>
    <n v="17400"/>
    <s v="a"/>
  </r>
  <r>
    <x v="1"/>
    <x v="5"/>
    <s v=""/>
    <x v="0"/>
    <s v="RTRA3140576_slid_AE_1"/>
    <n v="2011"/>
    <x v="1"/>
    <s v=""/>
    <s v="35-44"/>
    <s v=""/>
    <n v="42000"/>
    <n v="1000"/>
    <n v="1530"/>
    <x v="0"/>
    <n v="42000"/>
    <n v="1000"/>
    <n v="1530"/>
    <s v="a"/>
    <n v="771000"/>
    <n v="1000"/>
    <n v="15600"/>
    <s v="a"/>
    <n v="771000"/>
    <n v="1000"/>
    <n v="15600"/>
    <s v="a"/>
  </r>
  <r>
    <x v="1"/>
    <x v="6"/>
    <s v=""/>
    <x v="0"/>
    <s v="RTRA3140576_slid_AE_1"/>
    <n v="2011"/>
    <x v="1"/>
    <s v=""/>
    <s v="45-54"/>
    <s v=""/>
    <n v="45000"/>
    <n v="1000"/>
    <n v="1680"/>
    <x v="0"/>
    <n v="45000"/>
    <n v="1000"/>
    <n v="1680"/>
    <s v="a"/>
    <n v="831000"/>
    <n v="1000"/>
    <n v="17200"/>
    <s v="a"/>
    <n v="831000"/>
    <n v="1000"/>
    <n v="17200"/>
    <s v="a"/>
  </r>
  <r>
    <x v="1"/>
    <x v="7"/>
    <s v=""/>
    <x v="0"/>
    <s v="RTRA3140576_slid_AE_1"/>
    <n v="2011"/>
    <x v="1"/>
    <s v=""/>
    <s v="55-64"/>
    <s v=""/>
    <n v="36000"/>
    <n v="1000"/>
    <n v="1970"/>
    <x v="1"/>
    <n v="36000"/>
    <n v="1000"/>
    <n v="1970"/>
    <s v="b"/>
    <n v="520000"/>
    <n v="1000"/>
    <n v="16500"/>
    <s v="a"/>
    <n v="520000"/>
    <n v="1000"/>
    <n v="16500"/>
    <s v="a"/>
  </r>
  <r>
    <x v="1"/>
    <x v="8"/>
    <s v=""/>
    <x v="0"/>
    <s v="RTRA3140576_slid_AE_1"/>
    <n v="2011"/>
    <x v="1"/>
    <s v=""/>
    <s v="65 +"/>
    <s v=""/>
    <n v="16300"/>
    <n v="1000"/>
    <n v="2460"/>
    <x v="2"/>
    <n v="16300"/>
    <n v="1000"/>
    <n v="2460"/>
    <s v="c"/>
    <n v="154000"/>
    <n v="1000"/>
    <n v="12300"/>
    <s v="b"/>
    <n v="154000"/>
    <n v="1000"/>
    <n v="12300"/>
    <s v="b"/>
  </r>
  <r>
    <x v="0"/>
    <x v="9"/>
    <s v=""/>
    <x v="0"/>
    <s v="RTRA3140576_slid_AE_1"/>
    <n v="2011"/>
    <x v="1"/>
    <s v="01|Less than HS"/>
    <s v=""/>
    <s v=""/>
    <n v="16600"/>
    <n v="1000"/>
    <n v="1650"/>
    <x v="1"/>
    <n v="16600"/>
    <n v="1000"/>
    <n v="1650"/>
    <s v="b"/>
    <n v="287000"/>
    <n v="1000"/>
    <n v="19500"/>
    <s v="b"/>
    <n v="287000"/>
    <n v="1000"/>
    <n v="19500"/>
    <s v="b"/>
  </r>
  <r>
    <x v="0"/>
    <x v="10"/>
    <s v=""/>
    <x v="0"/>
    <s v="RTRA3140576_slid_AE_1"/>
    <n v="2011"/>
    <x v="1"/>
    <s v="02|H.S. Graduate"/>
    <s v=""/>
    <s v=""/>
    <n v="29000"/>
    <n v="1000"/>
    <n v="1260"/>
    <x v="0"/>
    <n v="29000"/>
    <n v="1000"/>
    <n v="1260"/>
    <s v="a"/>
    <n v="420000"/>
    <n v="1000"/>
    <n v="25300"/>
    <s v="b"/>
    <n v="420000"/>
    <n v="1000"/>
    <n v="25300"/>
    <s v="b"/>
  </r>
  <r>
    <x v="0"/>
    <x v="11"/>
    <s v=""/>
    <x v="0"/>
    <s v="RTRA3140576_slid_AE_1"/>
    <n v="2011"/>
    <x v="1"/>
    <s v="03|Some PSE"/>
    <s v=""/>
    <s v=""/>
    <n v="30000"/>
    <n v="1000"/>
    <n v="740"/>
    <x v="0"/>
    <n v="30000"/>
    <n v="1000"/>
    <n v="740"/>
    <s v="a"/>
    <n v="1788000"/>
    <n v="1000"/>
    <n v="41800"/>
    <s v="a"/>
    <n v="1788000"/>
    <n v="1000"/>
    <n v="41800"/>
    <s v="a"/>
  </r>
  <r>
    <x v="0"/>
    <x v="12"/>
    <s v=""/>
    <x v="0"/>
    <s v="RTRA3140576_slid_AE_1"/>
    <n v="2011"/>
    <x v="1"/>
    <s v="04|Bach. Degree"/>
    <s v=""/>
    <s v=""/>
    <n v="46000"/>
    <n v="1000"/>
    <n v="2050"/>
    <x v="0"/>
    <n v="46000"/>
    <n v="1000"/>
    <n v="2050"/>
    <s v="a"/>
    <n v="691000"/>
    <n v="1000"/>
    <n v="30800"/>
    <s v="a"/>
    <n v="691000"/>
    <n v="1000"/>
    <n v="30800"/>
    <s v="a"/>
  </r>
  <r>
    <x v="0"/>
    <x v="13"/>
    <s v=""/>
    <x v="0"/>
    <s v="RTRA3140576_slid_AE_1"/>
    <n v="2011"/>
    <x v="1"/>
    <s v="05|Graduae Degree"/>
    <s v=""/>
    <s v=""/>
    <n v="56000"/>
    <n v="1000"/>
    <n v="3350"/>
    <x v="1"/>
    <n v="56000"/>
    <n v="1000"/>
    <n v="3350"/>
    <s v="b"/>
    <n v="321000"/>
    <n v="1000"/>
    <n v="23500"/>
    <s v="b"/>
    <n v="321000"/>
    <n v="1000"/>
    <n v="23500"/>
    <s v="b"/>
  </r>
  <r>
    <x v="0"/>
    <x v="0"/>
    <s v=""/>
    <x v="0"/>
    <s v="RTRA3140576_slid_AE_1"/>
    <n v="2011"/>
    <x v="2"/>
    <s v=""/>
    <s v=""/>
    <s v=""/>
    <n v="50000"/>
    <n v="1000"/>
    <n v="774"/>
    <x v="0"/>
    <n v="50000"/>
    <n v="1000"/>
    <n v="774"/>
    <s v="a"/>
    <n v="3972000"/>
    <n v="1000"/>
    <n v="32200"/>
    <s v="a"/>
    <n v="3972000"/>
    <n v="1000"/>
    <n v="32200"/>
    <s v="a"/>
  </r>
  <r>
    <x v="1"/>
    <x v="0"/>
    <s v=""/>
    <x v="0"/>
    <s v="RTRA3140576_slid_AE_1"/>
    <n v="2011"/>
    <x v="2"/>
    <s v=""/>
    <s v=""/>
    <s v=""/>
    <n v="50000"/>
    <n v="1000"/>
    <n v="774"/>
    <x v="0"/>
    <n v="50000"/>
    <n v="1000"/>
    <n v="774"/>
    <s v="a"/>
    <n v="3972000"/>
    <n v="1000"/>
    <n v="32200"/>
    <s v="a"/>
    <n v="3972000"/>
    <n v="1000"/>
    <n v="32200"/>
    <s v="a"/>
  </r>
  <r>
    <x v="2"/>
    <x v="0"/>
    <s v=""/>
    <x v="0"/>
    <s v="RTRA3140576_slid_AE_1"/>
    <n v="2011"/>
    <x v="2"/>
    <s v=""/>
    <s v=""/>
    <s v=""/>
    <n v="50000"/>
    <n v="1000"/>
    <n v="774"/>
    <x v="0"/>
    <n v="50000"/>
    <n v="1000"/>
    <n v="774"/>
    <s v="a"/>
    <n v="3972000"/>
    <n v="1000"/>
    <n v="32200"/>
    <s v="a"/>
    <n v="3972000"/>
    <n v="1000"/>
    <n v="32200"/>
    <s v="a"/>
  </r>
  <r>
    <x v="2"/>
    <x v="1"/>
    <s v=""/>
    <x v="0"/>
    <s v="RTRA3140576_slid_AE_1"/>
    <n v="2011"/>
    <x v="2"/>
    <s v=""/>
    <s v=""/>
    <s v="Married/CL"/>
    <n v="62000"/>
    <n v="1000"/>
    <n v="1140"/>
    <x v="0"/>
    <n v="62000"/>
    <n v="1000"/>
    <n v="1140"/>
    <s v="a"/>
    <n v="2399000"/>
    <n v="1000"/>
    <n v="38800"/>
    <s v="a"/>
    <n v="2399000"/>
    <n v="1000"/>
    <n v="38800"/>
    <s v="a"/>
  </r>
  <r>
    <x v="2"/>
    <x v="2"/>
    <s v=""/>
    <x v="0"/>
    <s v="RTRA3140576_slid_AE_1"/>
    <n v="2011"/>
    <x v="2"/>
    <s v=""/>
    <s v=""/>
    <s v="Single/Div/Widow"/>
    <n v="31000"/>
    <n v="1000"/>
    <n v="1070"/>
    <x v="0"/>
    <n v="31000"/>
    <n v="1000"/>
    <n v="1070"/>
    <s v="a"/>
    <n v="1562000"/>
    <n v="1000"/>
    <n v="36300"/>
    <s v="a"/>
    <n v="1562000"/>
    <n v="1000"/>
    <n v="36300"/>
    <s v="a"/>
  </r>
  <r>
    <x v="1"/>
    <x v="3"/>
    <s v=""/>
    <x v="0"/>
    <s v="RTRA3140576_slid_AE_1"/>
    <n v="2011"/>
    <x v="2"/>
    <s v=""/>
    <s v="15-24"/>
    <s v=""/>
    <n v="12600"/>
    <n v="1000"/>
    <n v="634"/>
    <x v="1"/>
    <n v="12600"/>
    <n v="1000"/>
    <n v="634"/>
    <s v="b"/>
    <n v="603000"/>
    <n v="1000"/>
    <n v="18100"/>
    <s v="a"/>
    <n v="603000"/>
    <n v="1000"/>
    <n v="18100"/>
    <s v="a"/>
  </r>
  <r>
    <x v="1"/>
    <x v="4"/>
    <s v=""/>
    <x v="0"/>
    <s v="RTRA3140576_slid_AE_1"/>
    <n v="2011"/>
    <x v="2"/>
    <s v=""/>
    <s v="25-34"/>
    <s v=""/>
    <n v="44000"/>
    <n v="1000"/>
    <n v="1600"/>
    <x v="0"/>
    <n v="44000"/>
    <n v="1000"/>
    <n v="1600"/>
    <s v="a"/>
    <n v="796000"/>
    <n v="1000"/>
    <n v="16200"/>
    <s v="a"/>
    <n v="796000"/>
    <n v="1000"/>
    <n v="16200"/>
    <s v="a"/>
  </r>
  <r>
    <x v="1"/>
    <x v="5"/>
    <s v=""/>
    <x v="0"/>
    <s v="RTRA3140576_slid_AE_1"/>
    <n v="2011"/>
    <x v="2"/>
    <s v=""/>
    <s v="35-44"/>
    <s v=""/>
    <n v="69000"/>
    <n v="1000"/>
    <n v="2790"/>
    <x v="0"/>
    <n v="69000"/>
    <n v="1000"/>
    <n v="2790"/>
    <s v="a"/>
    <n v="820000"/>
    <n v="1000"/>
    <n v="12100"/>
    <s v="a"/>
    <n v="820000"/>
    <n v="1000"/>
    <n v="12100"/>
    <s v="a"/>
  </r>
  <r>
    <x v="1"/>
    <x v="6"/>
    <s v=""/>
    <x v="0"/>
    <s v="RTRA3140576_slid_AE_1"/>
    <n v="2011"/>
    <x v="2"/>
    <s v=""/>
    <s v="45-54"/>
    <s v=""/>
    <n v="70000"/>
    <n v="1000"/>
    <n v="2700"/>
    <x v="0"/>
    <n v="70000"/>
    <n v="1000"/>
    <n v="2700"/>
    <s v="a"/>
    <n v="910000"/>
    <n v="1000"/>
    <n v="19000"/>
    <s v="a"/>
    <n v="910000"/>
    <n v="1000"/>
    <n v="19000"/>
    <s v="a"/>
  </r>
  <r>
    <x v="1"/>
    <x v="7"/>
    <s v=""/>
    <x v="0"/>
    <s v="RTRA3140576_slid_AE_1"/>
    <n v="2011"/>
    <x v="2"/>
    <s v=""/>
    <s v="55-64"/>
    <s v=""/>
    <n v="53000"/>
    <n v="1000"/>
    <n v="2930"/>
    <x v="1"/>
    <n v="53000"/>
    <n v="1000"/>
    <n v="2930"/>
    <s v="b"/>
    <n v="585000"/>
    <n v="1000"/>
    <n v="16900"/>
    <s v="a"/>
    <n v="585000"/>
    <n v="1000"/>
    <n v="16900"/>
    <s v="a"/>
  </r>
  <r>
    <x v="1"/>
    <x v="8"/>
    <s v=""/>
    <x v="0"/>
    <s v="RTRA3140576_slid_AE_1"/>
    <n v="2011"/>
    <x v="2"/>
    <s v=""/>
    <s v="65 +"/>
    <s v=""/>
    <n v="19200"/>
    <n v="1000"/>
    <n v="2390"/>
    <x v="1"/>
    <n v="19200"/>
    <n v="1000"/>
    <n v="2390"/>
    <s v="b"/>
    <n v="258000"/>
    <n v="1000"/>
    <n v="14300"/>
    <s v="b"/>
    <n v="258000"/>
    <n v="1000"/>
    <n v="14300"/>
    <s v="b"/>
  </r>
  <r>
    <x v="0"/>
    <x v="9"/>
    <s v=""/>
    <x v="0"/>
    <s v="RTRA3140576_slid_AE_1"/>
    <n v="2011"/>
    <x v="2"/>
    <s v="01|Less than HS"/>
    <s v=""/>
    <s v=""/>
    <n v="24000"/>
    <n v="1000"/>
    <n v="1470"/>
    <x v="1"/>
    <n v="24000"/>
    <n v="1000"/>
    <n v="1470"/>
    <s v="b"/>
    <n v="456000"/>
    <n v="1000"/>
    <n v="26800"/>
    <s v="b"/>
    <n v="456000"/>
    <n v="1000"/>
    <n v="26800"/>
    <s v="b"/>
  </r>
  <r>
    <x v="0"/>
    <x v="10"/>
    <s v=""/>
    <x v="0"/>
    <s v="RTRA3140576_slid_AE_1"/>
    <n v="2011"/>
    <x v="2"/>
    <s v="02|H.S. Graduate"/>
    <s v=""/>
    <s v=""/>
    <n v="41000"/>
    <n v="1000"/>
    <n v="1820"/>
    <x v="0"/>
    <n v="41000"/>
    <n v="1000"/>
    <n v="1820"/>
    <s v="a"/>
    <n v="479000"/>
    <n v="1000"/>
    <n v="26200"/>
    <s v="b"/>
    <n v="479000"/>
    <n v="1000"/>
    <n v="26200"/>
    <s v="b"/>
  </r>
  <r>
    <x v="0"/>
    <x v="11"/>
    <s v=""/>
    <x v="0"/>
    <s v="RTRA3140576_slid_AE_1"/>
    <n v="2011"/>
    <x v="2"/>
    <s v="03|Some PSE"/>
    <s v=""/>
    <s v=""/>
    <n v="45000"/>
    <n v="1000"/>
    <n v="1200"/>
    <x v="0"/>
    <n v="45000"/>
    <n v="1000"/>
    <n v="1200"/>
    <s v="a"/>
    <n v="1807000"/>
    <n v="1000"/>
    <n v="51700"/>
    <s v="a"/>
    <n v="1807000"/>
    <n v="1000"/>
    <n v="51700"/>
    <s v="a"/>
  </r>
  <r>
    <x v="0"/>
    <x v="12"/>
    <s v=""/>
    <x v="0"/>
    <s v="RTRA3140576_slid_AE_1"/>
    <n v="2011"/>
    <x v="2"/>
    <s v="04|Bach. Degree"/>
    <s v=""/>
    <s v=""/>
    <n v="68000"/>
    <n v="1000"/>
    <n v="2900"/>
    <x v="0"/>
    <n v="68000"/>
    <n v="1000"/>
    <n v="2900"/>
    <s v="a"/>
    <n v="726000"/>
    <n v="1000"/>
    <n v="41800"/>
    <s v="b"/>
    <n v="726000"/>
    <n v="1000"/>
    <n v="41800"/>
    <s v="b"/>
  </r>
  <r>
    <x v="0"/>
    <x v="13"/>
    <s v=""/>
    <x v="0"/>
    <s v="RTRA3140576_slid_AE_1"/>
    <n v="2011"/>
    <x v="2"/>
    <s v="05|Graduae Degree"/>
    <s v=""/>
    <s v=""/>
    <n v="84000"/>
    <n v="1000"/>
    <n v="6250"/>
    <x v="1"/>
    <n v="84000"/>
    <n v="1000"/>
    <n v="6250"/>
    <s v="b"/>
    <n v="416000"/>
    <n v="1000"/>
    <n v="31900"/>
    <s v="b"/>
    <n v="416000"/>
    <n v="1000"/>
    <n v="31900"/>
    <s v="b"/>
  </r>
  <r>
    <x v="3"/>
    <x v="0"/>
    <s v=""/>
    <x v="1"/>
    <s v="RTRA3140576_slid_AE_2"/>
    <n v="2011"/>
    <x v="0"/>
    <s v=""/>
    <s v=""/>
    <s v=""/>
    <n v="42000"/>
    <n v="1000"/>
    <n v="439"/>
    <x v="0"/>
    <n v="42000"/>
    <n v="1000"/>
    <n v="439"/>
    <s v="a"/>
    <n v="7586000"/>
    <n v="1000"/>
    <n v="40600"/>
    <s v="a"/>
    <n v="7586000"/>
    <n v="1000"/>
    <n v="40600"/>
    <s v="a"/>
  </r>
  <r>
    <x v="4"/>
    <x v="0"/>
    <s v=""/>
    <x v="1"/>
    <s v="RTRA3140576_slid_AE_2"/>
    <n v="2011"/>
    <x v="0"/>
    <s v=""/>
    <s v=""/>
    <s v=""/>
    <n v="42000"/>
    <n v="1000"/>
    <n v="439"/>
    <x v="0"/>
    <n v="42000"/>
    <n v="1000"/>
    <n v="439"/>
    <s v="a"/>
    <n v="7586000"/>
    <n v="1000"/>
    <n v="40600"/>
    <s v="a"/>
    <n v="7586000"/>
    <n v="1000"/>
    <n v="40600"/>
    <s v="a"/>
  </r>
  <r>
    <x v="5"/>
    <x v="0"/>
    <s v=""/>
    <x v="1"/>
    <s v="RTRA3140576_slid_AE_2"/>
    <n v="2011"/>
    <x v="0"/>
    <s v=""/>
    <s v=""/>
    <s v=""/>
    <n v="42000"/>
    <n v="1000"/>
    <n v="439"/>
    <x v="0"/>
    <n v="42000"/>
    <n v="1000"/>
    <n v="439"/>
    <s v="a"/>
    <n v="7586000"/>
    <n v="1000"/>
    <n v="40600"/>
    <s v="a"/>
    <n v="7586000"/>
    <n v="1000"/>
    <n v="40600"/>
    <s v="a"/>
  </r>
  <r>
    <x v="5"/>
    <x v="14"/>
    <s v=""/>
    <x v="1"/>
    <s v="RTRA3140576_slid_AE_2"/>
    <n v="2011"/>
    <x v="0"/>
    <s v=""/>
    <s v=""/>
    <s v=""/>
    <n v="34000"/>
    <n v="1000"/>
    <n v="1200"/>
    <x v="0"/>
    <n v="34000"/>
    <n v="1000"/>
    <n v="1200"/>
    <s v="a"/>
    <n v="1683000"/>
    <n v="1000"/>
    <n v="54100"/>
    <s v="a"/>
    <n v="1683000"/>
    <n v="1000"/>
    <n v="54100"/>
    <s v="a"/>
  </r>
  <r>
    <x v="5"/>
    <x v="15"/>
    <s v=""/>
    <x v="1"/>
    <s v="RTRA3140576_slid_AE_2"/>
    <n v="2011"/>
    <x v="0"/>
    <s v=""/>
    <s v=""/>
    <s v=""/>
    <n v="45000"/>
    <n v="1000"/>
    <n v="638"/>
    <x v="0"/>
    <n v="45000"/>
    <n v="1000"/>
    <n v="638"/>
    <s v="a"/>
    <n v="5847000"/>
    <n v="1000"/>
    <n v="62500"/>
    <s v="a"/>
    <n v="5847000"/>
    <n v="1000"/>
    <n v="62500"/>
    <s v="a"/>
  </r>
  <r>
    <x v="4"/>
    <x v="16"/>
    <s v=""/>
    <x v="1"/>
    <s v="RTRA3140576_slid_AE_2"/>
    <n v="2011"/>
    <x v="0"/>
    <s v=""/>
    <s v=""/>
    <s v=""/>
    <n v="43000"/>
    <n v="1000"/>
    <n v="573"/>
    <x v="0"/>
    <n v="43000"/>
    <n v="1000"/>
    <n v="573"/>
    <s v="a"/>
    <n v="4267000"/>
    <n v="1000"/>
    <n v="57800"/>
    <s v="a"/>
    <n v="4267000"/>
    <n v="1000"/>
    <n v="57800"/>
    <s v="a"/>
  </r>
  <r>
    <x v="4"/>
    <x v="17"/>
    <s v=""/>
    <x v="1"/>
    <s v="RTRA3140576_slid_AE_2"/>
    <n v="2011"/>
    <x v="0"/>
    <s v=""/>
    <s v=""/>
    <s v=""/>
    <n v="55000"/>
    <n v="1000"/>
    <n v="1060"/>
    <x v="0"/>
    <n v="55000"/>
    <n v="1000"/>
    <n v="1060"/>
    <s v="a"/>
    <n v="1629000"/>
    <n v="1000"/>
    <n v="49400"/>
    <s v="a"/>
    <n v="1629000"/>
    <n v="1000"/>
    <n v="49400"/>
    <s v="a"/>
  </r>
  <r>
    <x v="3"/>
    <x v="18"/>
    <s v=""/>
    <x v="1"/>
    <s v="RTRA3140576_slid_AE_2"/>
    <n v="2011"/>
    <x v="0"/>
    <s v=""/>
    <s v=""/>
    <s v=""/>
    <n v="43000"/>
    <n v="1000"/>
    <n v="667"/>
    <x v="0"/>
    <n v="43000"/>
    <n v="1000"/>
    <n v="667"/>
    <s v="a"/>
    <n v="5545000"/>
    <n v="1000"/>
    <n v="61300"/>
    <s v="a"/>
    <n v="5545000"/>
    <n v="1000"/>
    <n v="61300"/>
    <s v="a"/>
  </r>
  <r>
    <x v="3"/>
    <x v="19"/>
    <s v=""/>
    <x v="1"/>
    <s v="RTRA3140576_slid_AE_2"/>
    <n v="2011"/>
    <x v="0"/>
    <s v=""/>
    <s v=""/>
    <s v=""/>
    <n v="57000"/>
    <n v="1000"/>
    <n v="1170"/>
    <x v="0"/>
    <n v="57000"/>
    <n v="1000"/>
    <n v="1170"/>
    <s v="a"/>
    <n v="1379000"/>
    <n v="1000"/>
    <n v="44500"/>
    <s v="a"/>
    <n v="1379000"/>
    <n v="1000"/>
    <n v="44500"/>
    <s v="a"/>
  </r>
  <r>
    <x v="3"/>
    <x v="0"/>
    <s v=""/>
    <x v="1"/>
    <s v="RTRA3140576_slid_AE_2"/>
    <n v="2011"/>
    <x v="1"/>
    <s v=""/>
    <s v=""/>
    <s v=""/>
    <n v="34000"/>
    <n v="1000"/>
    <n v="583"/>
    <x v="0"/>
    <n v="34000"/>
    <n v="1000"/>
    <n v="583"/>
    <s v="a"/>
    <n v="3613000"/>
    <n v="1000"/>
    <n v="35300"/>
    <s v="a"/>
    <n v="3613000"/>
    <n v="1000"/>
    <n v="35300"/>
    <s v="a"/>
  </r>
  <r>
    <x v="4"/>
    <x v="0"/>
    <s v=""/>
    <x v="1"/>
    <s v="RTRA3140576_slid_AE_2"/>
    <n v="2011"/>
    <x v="1"/>
    <s v=""/>
    <s v=""/>
    <s v=""/>
    <n v="34000"/>
    <n v="1000"/>
    <n v="583"/>
    <x v="0"/>
    <n v="34000"/>
    <n v="1000"/>
    <n v="583"/>
    <s v="a"/>
    <n v="3613000"/>
    <n v="1000"/>
    <n v="35300"/>
    <s v="a"/>
    <n v="3613000"/>
    <n v="1000"/>
    <n v="35300"/>
    <s v="a"/>
  </r>
  <r>
    <x v="5"/>
    <x v="0"/>
    <s v=""/>
    <x v="1"/>
    <s v="RTRA3140576_slid_AE_2"/>
    <n v="2011"/>
    <x v="1"/>
    <s v=""/>
    <s v=""/>
    <s v=""/>
    <n v="34000"/>
    <n v="1000"/>
    <n v="583"/>
    <x v="0"/>
    <n v="34000"/>
    <n v="1000"/>
    <n v="583"/>
    <s v="a"/>
    <n v="3613000"/>
    <n v="1000"/>
    <n v="35300"/>
    <s v="a"/>
    <n v="3613000"/>
    <n v="1000"/>
    <n v="35300"/>
    <s v="a"/>
  </r>
  <r>
    <x v="5"/>
    <x v="14"/>
    <s v=""/>
    <x v="1"/>
    <s v="RTRA3140576_slid_AE_2"/>
    <n v="2011"/>
    <x v="1"/>
    <s v=""/>
    <s v=""/>
    <s v=""/>
    <n v="28000"/>
    <n v="1000"/>
    <n v="1200"/>
    <x v="0"/>
    <n v="28000"/>
    <n v="1000"/>
    <n v="1200"/>
    <s v="a"/>
    <n v="842000"/>
    <n v="1000"/>
    <n v="31600"/>
    <s v="a"/>
    <n v="842000"/>
    <n v="1000"/>
    <n v="31600"/>
    <s v="a"/>
  </r>
  <r>
    <x v="5"/>
    <x v="15"/>
    <s v=""/>
    <x v="1"/>
    <s v="RTRA3140576_slid_AE_2"/>
    <n v="2011"/>
    <x v="1"/>
    <s v=""/>
    <s v=""/>
    <s v=""/>
    <n v="36000"/>
    <n v="1000"/>
    <n v="694"/>
    <x v="0"/>
    <n v="36000"/>
    <n v="1000"/>
    <n v="694"/>
    <s v="a"/>
    <n v="2744000"/>
    <n v="1000"/>
    <n v="42900"/>
    <s v="a"/>
    <n v="2744000"/>
    <n v="1000"/>
    <n v="42900"/>
    <s v="a"/>
  </r>
  <r>
    <x v="4"/>
    <x v="16"/>
    <s v=""/>
    <x v="1"/>
    <s v="RTRA3140576_slid_AE_2"/>
    <n v="2011"/>
    <x v="1"/>
    <s v=""/>
    <s v=""/>
    <s v=""/>
    <n v="34000"/>
    <n v="1000"/>
    <n v="841"/>
    <x v="0"/>
    <n v="34000"/>
    <n v="1000"/>
    <n v="841"/>
    <s v="a"/>
    <n v="2111000"/>
    <n v="1000"/>
    <n v="38100"/>
    <s v="a"/>
    <n v="2111000"/>
    <n v="1000"/>
    <n v="38100"/>
    <s v="a"/>
  </r>
  <r>
    <x v="4"/>
    <x v="17"/>
    <s v=""/>
    <x v="1"/>
    <s v="RTRA3140576_slid_AE_2"/>
    <n v="2011"/>
    <x v="1"/>
    <s v=""/>
    <s v=""/>
    <s v=""/>
    <n v="48000"/>
    <n v="1000"/>
    <n v="1230"/>
    <x v="0"/>
    <n v="48000"/>
    <n v="1000"/>
    <n v="1230"/>
    <s v="a"/>
    <n v="786000"/>
    <n v="1000"/>
    <n v="29400"/>
    <s v="a"/>
    <n v="786000"/>
    <n v="1000"/>
    <n v="29400"/>
    <s v="a"/>
  </r>
  <r>
    <x v="3"/>
    <x v="18"/>
    <s v=""/>
    <x v="1"/>
    <s v="RTRA3140576_slid_AE_2"/>
    <n v="2011"/>
    <x v="1"/>
    <s v=""/>
    <s v=""/>
    <s v=""/>
    <n v="32000"/>
    <n v="1000"/>
    <n v="773"/>
    <x v="0"/>
    <n v="32000"/>
    <n v="1000"/>
    <n v="773"/>
    <s v="a"/>
    <n v="2503000"/>
    <n v="1000"/>
    <n v="41600"/>
    <s v="a"/>
    <n v="2503000"/>
    <n v="1000"/>
    <n v="41600"/>
    <s v="a"/>
  </r>
  <r>
    <x v="3"/>
    <x v="19"/>
    <s v=""/>
    <x v="1"/>
    <s v="RTRA3140576_slid_AE_2"/>
    <n v="2011"/>
    <x v="1"/>
    <s v=""/>
    <s v=""/>
    <s v=""/>
    <n v="50000"/>
    <n v="1000"/>
    <n v="1300"/>
    <x v="0"/>
    <n v="50000"/>
    <n v="1000"/>
    <n v="1300"/>
    <s v="a"/>
    <n v="796000"/>
    <n v="1000"/>
    <n v="26800"/>
    <s v="a"/>
    <n v="796000"/>
    <n v="1000"/>
    <n v="26800"/>
    <s v="a"/>
  </r>
  <r>
    <x v="3"/>
    <x v="0"/>
    <s v=""/>
    <x v="1"/>
    <s v="RTRA3140576_slid_AE_2"/>
    <n v="2011"/>
    <x v="2"/>
    <s v=""/>
    <s v=""/>
    <s v=""/>
    <n v="50000"/>
    <n v="1000"/>
    <n v="774"/>
    <x v="0"/>
    <n v="50000"/>
    <n v="1000"/>
    <n v="774"/>
    <s v="a"/>
    <n v="3973000"/>
    <n v="1000"/>
    <n v="32200"/>
    <s v="a"/>
    <n v="3973000"/>
    <n v="1000"/>
    <n v="32200"/>
    <s v="a"/>
  </r>
  <r>
    <x v="4"/>
    <x v="0"/>
    <s v=""/>
    <x v="1"/>
    <s v="RTRA3140576_slid_AE_2"/>
    <n v="2011"/>
    <x v="2"/>
    <s v=""/>
    <s v=""/>
    <s v=""/>
    <n v="50000"/>
    <n v="1000"/>
    <n v="774"/>
    <x v="0"/>
    <n v="50000"/>
    <n v="1000"/>
    <n v="774"/>
    <s v="a"/>
    <n v="3973000"/>
    <n v="1000"/>
    <n v="32200"/>
    <s v="a"/>
    <n v="3973000"/>
    <n v="1000"/>
    <n v="32200"/>
    <s v="a"/>
  </r>
  <r>
    <x v="5"/>
    <x v="0"/>
    <s v=""/>
    <x v="1"/>
    <s v="RTRA3140576_slid_AE_2"/>
    <n v="2011"/>
    <x v="2"/>
    <s v=""/>
    <s v=""/>
    <s v=""/>
    <n v="50000"/>
    <n v="1000"/>
    <n v="774"/>
    <x v="0"/>
    <n v="50000"/>
    <n v="1000"/>
    <n v="774"/>
    <s v="a"/>
    <n v="3973000"/>
    <n v="1000"/>
    <n v="32200"/>
    <s v="a"/>
    <n v="3973000"/>
    <n v="1000"/>
    <n v="32200"/>
    <s v="a"/>
  </r>
  <r>
    <x v="5"/>
    <x v="14"/>
    <s v=""/>
    <x v="1"/>
    <s v="RTRA3140576_slid_AE_2"/>
    <n v="2011"/>
    <x v="2"/>
    <s v=""/>
    <s v=""/>
    <s v=""/>
    <n v="41000"/>
    <n v="1000"/>
    <n v="1980"/>
    <x v="0"/>
    <n v="41000"/>
    <n v="1000"/>
    <n v="1980"/>
    <s v="a"/>
    <n v="841000"/>
    <n v="1000"/>
    <n v="37600"/>
    <s v="a"/>
    <n v="841000"/>
    <n v="1000"/>
    <n v="37600"/>
    <s v="a"/>
  </r>
  <r>
    <x v="5"/>
    <x v="15"/>
    <s v=""/>
    <x v="1"/>
    <s v="RTRA3140576_slid_AE_2"/>
    <n v="2011"/>
    <x v="2"/>
    <s v=""/>
    <s v=""/>
    <s v=""/>
    <n v="52000"/>
    <n v="1000"/>
    <n v="1160"/>
    <x v="0"/>
    <n v="52000"/>
    <n v="1000"/>
    <n v="1160"/>
    <s v="a"/>
    <n v="3103000"/>
    <n v="1000"/>
    <n v="43200"/>
    <s v="a"/>
    <n v="3103000"/>
    <n v="1000"/>
    <n v="43200"/>
    <s v="a"/>
  </r>
  <r>
    <x v="4"/>
    <x v="16"/>
    <s v=""/>
    <x v="1"/>
    <s v="RTRA3140576_slid_AE_2"/>
    <n v="2011"/>
    <x v="2"/>
    <s v=""/>
    <s v=""/>
    <s v=""/>
    <n v="51000"/>
    <n v="1000"/>
    <n v="1020"/>
    <x v="0"/>
    <n v="51000"/>
    <n v="1000"/>
    <n v="1020"/>
    <s v="a"/>
    <n v="2156000"/>
    <n v="1000"/>
    <n v="43300"/>
    <s v="a"/>
    <n v="2156000"/>
    <n v="1000"/>
    <n v="43300"/>
    <s v="a"/>
  </r>
  <r>
    <x v="4"/>
    <x v="17"/>
    <s v=""/>
    <x v="1"/>
    <s v="RTRA3140576_slid_AE_2"/>
    <n v="2011"/>
    <x v="2"/>
    <s v=""/>
    <s v=""/>
    <s v=""/>
    <n v="62000"/>
    <n v="1000"/>
    <n v="1590"/>
    <x v="0"/>
    <n v="62000"/>
    <n v="1000"/>
    <n v="1590"/>
    <s v="a"/>
    <n v="843000"/>
    <n v="1000"/>
    <n v="35800"/>
    <s v="a"/>
    <n v="843000"/>
    <n v="1000"/>
    <n v="35800"/>
    <s v="a"/>
  </r>
  <r>
    <x v="3"/>
    <x v="18"/>
    <s v=""/>
    <x v="1"/>
    <s v="RTRA3140576_slid_AE_2"/>
    <n v="2011"/>
    <x v="2"/>
    <s v=""/>
    <s v=""/>
    <s v=""/>
    <n v="51000"/>
    <n v="1000"/>
    <n v="1070"/>
    <x v="0"/>
    <n v="51000"/>
    <n v="1000"/>
    <n v="1070"/>
    <s v="a"/>
    <n v="3042000"/>
    <n v="1000"/>
    <n v="41000"/>
    <s v="a"/>
    <n v="3042000"/>
    <n v="1000"/>
    <n v="41000"/>
    <s v="a"/>
  </r>
  <r>
    <x v="3"/>
    <x v="19"/>
    <s v=""/>
    <x v="1"/>
    <s v="RTRA3140576_slid_AE_2"/>
    <n v="2011"/>
    <x v="2"/>
    <s v=""/>
    <s v=""/>
    <s v=""/>
    <n v="67000"/>
    <n v="1000"/>
    <n v="2090"/>
    <x v="0"/>
    <n v="67000"/>
    <n v="1000"/>
    <n v="2090"/>
    <s v="a"/>
    <n v="583000"/>
    <n v="1000"/>
    <n v="30800"/>
    <s v="b"/>
    <n v="583000"/>
    <n v="1000"/>
    <n v="30800"/>
    <s v="b"/>
  </r>
  <r>
    <x v="6"/>
    <x v="0"/>
    <s v=""/>
    <x v="2"/>
    <s v="RTRA3140576_slid_AE_3"/>
    <n v="2011"/>
    <x v="0"/>
    <s v=""/>
    <s v=""/>
    <s v=""/>
    <n v="42000"/>
    <n v="1000"/>
    <n v="439"/>
    <x v="0"/>
    <n v="42000"/>
    <n v="1000"/>
    <n v="439"/>
    <s v="a"/>
    <n v="7586000"/>
    <n v="1000"/>
    <n v="40600"/>
    <s v="a"/>
    <n v="7586000"/>
    <n v="1000"/>
    <n v="40600"/>
    <s v="a"/>
  </r>
  <r>
    <x v="7"/>
    <x v="0"/>
    <s v=""/>
    <x v="2"/>
    <s v="RTRA3140576_slid_AE_3"/>
    <n v="2011"/>
    <x v="0"/>
    <s v=""/>
    <s v=""/>
    <s v=""/>
    <n v="42000"/>
    <n v="1000"/>
    <n v="439"/>
    <x v="0"/>
    <n v="42000"/>
    <n v="1000"/>
    <n v="439"/>
    <s v="a"/>
    <n v="7586000"/>
    <n v="1000"/>
    <n v="40600"/>
    <s v="a"/>
    <n v="7586000"/>
    <n v="1000"/>
    <n v="40600"/>
    <s v="a"/>
  </r>
  <r>
    <x v="7"/>
    <x v="20"/>
    <s v=""/>
    <x v="2"/>
    <s v="RTRA3140576_slid_AE_3"/>
    <n v="2011"/>
    <x v="0"/>
    <s v=""/>
    <s v=""/>
    <s v=""/>
    <n v="45000"/>
    <n v="1000"/>
    <n v="1910"/>
    <x v="0"/>
    <n v="45000"/>
    <n v="1000"/>
    <n v="1910"/>
    <s v="a"/>
    <n v="1446000"/>
    <n v="1000"/>
    <n v="61600"/>
    <s v="a"/>
    <n v="1446000"/>
    <n v="1000"/>
    <n v="61600"/>
    <s v="a"/>
  </r>
  <r>
    <x v="7"/>
    <x v="21"/>
    <s v=""/>
    <x v="2"/>
    <s v="RTRA3140576_slid_AE_3"/>
    <n v="2011"/>
    <x v="0"/>
    <s v=""/>
    <s v=""/>
    <s v=""/>
    <n v="32000"/>
    <n v="1000"/>
    <n v="2860"/>
    <x v="1"/>
    <n v="32000"/>
    <n v="1000"/>
    <n v="2860"/>
    <s v="b"/>
    <n v="521000"/>
    <n v="1000"/>
    <n v="68700"/>
    <s v="b"/>
    <n v="521000"/>
    <n v="1000"/>
    <n v="68700"/>
    <s v="b"/>
  </r>
  <r>
    <x v="6"/>
    <x v="22"/>
    <s v=""/>
    <x v="2"/>
    <s v="RTRA3140576_slid_AE_3"/>
    <n v="2011"/>
    <x v="0"/>
    <s v=""/>
    <s v=""/>
    <s v=""/>
    <n v="41000"/>
    <n v="1000"/>
    <n v="1640"/>
    <x v="0"/>
    <n v="41000"/>
    <n v="1000"/>
    <n v="1640"/>
    <s v="a"/>
    <n v="2060000"/>
    <n v="1000"/>
    <n v="86100"/>
    <s v="a"/>
    <n v="2060000"/>
    <n v="1000"/>
    <n v="86100"/>
    <s v="a"/>
  </r>
  <r>
    <x v="6"/>
    <x v="23"/>
    <s v=""/>
    <x v="2"/>
    <s v="RTRA3140576_slid_AE_3"/>
    <n v="2011"/>
    <x v="0"/>
    <s v=""/>
    <s v=""/>
    <s v=""/>
    <n v="43000"/>
    <n v="1000"/>
    <n v="638"/>
    <x v="0"/>
    <n v="43000"/>
    <n v="1000"/>
    <n v="638"/>
    <s v="a"/>
    <n v="5490000"/>
    <n v="1000"/>
    <n v="91300"/>
    <s v="a"/>
    <n v="5490000"/>
    <n v="1000"/>
    <n v="91300"/>
    <s v="a"/>
  </r>
  <r>
    <x v="6"/>
    <x v="0"/>
    <s v=""/>
    <x v="2"/>
    <s v="RTRA3140576_slid_AE_3"/>
    <n v="2011"/>
    <x v="1"/>
    <s v=""/>
    <s v=""/>
    <s v=""/>
    <n v="34000"/>
    <n v="1000"/>
    <n v="583"/>
    <x v="0"/>
    <n v="34000"/>
    <n v="1000"/>
    <n v="583"/>
    <s v="a"/>
    <n v="3614000"/>
    <n v="1000"/>
    <n v="35300"/>
    <s v="a"/>
    <n v="3614000"/>
    <n v="1000"/>
    <n v="35300"/>
    <s v="a"/>
  </r>
  <r>
    <x v="7"/>
    <x v="0"/>
    <s v=""/>
    <x v="2"/>
    <s v="RTRA3140576_slid_AE_3"/>
    <n v="2011"/>
    <x v="1"/>
    <s v=""/>
    <s v=""/>
    <s v=""/>
    <n v="34000"/>
    <n v="1000"/>
    <n v="583"/>
    <x v="0"/>
    <n v="34000"/>
    <n v="1000"/>
    <n v="583"/>
    <s v="a"/>
    <n v="3614000"/>
    <n v="1000"/>
    <n v="35300"/>
    <s v="a"/>
    <n v="3614000"/>
    <n v="1000"/>
    <n v="35300"/>
    <s v="a"/>
  </r>
  <r>
    <x v="7"/>
    <x v="20"/>
    <s v=""/>
    <x v="2"/>
    <s v="RTRA3140576_slid_AE_3"/>
    <n v="2011"/>
    <x v="1"/>
    <s v=""/>
    <s v=""/>
    <s v=""/>
    <n v="38000"/>
    <n v="1000"/>
    <n v="1940"/>
    <x v="1"/>
    <n v="38000"/>
    <n v="1000"/>
    <n v="1940"/>
    <s v="b"/>
    <n v="681000"/>
    <n v="1000"/>
    <n v="31600"/>
    <s v="a"/>
    <n v="681000"/>
    <n v="1000"/>
    <n v="31600"/>
    <s v="a"/>
  </r>
  <r>
    <x v="7"/>
    <x v="21"/>
    <s v=""/>
    <x v="2"/>
    <s v="RTRA3140576_slid_AE_3"/>
    <n v="2011"/>
    <x v="1"/>
    <s v=""/>
    <s v=""/>
    <s v=""/>
    <n v="24000"/>
    <n v="1000"/>
    <n v="2440"/>
    <x v="1"/>
    <n v="24000"/>
    <n v="1000"/>
    <n v="2440"/>
    <s v="b"/>
    <n v="268000"/>
    <n v="1000"/>
    <n v="37600"/>
    <s v="b"/>
    <n v="268000"/>
    <n v="1000"/>
    <n v="37600"/>
    <s v="b"/>
  </r>
  <r>
    <x v="6"/>
    <x v="22"/>
    <s v=""/>
    <x v="2"/>
    <s v="RTRA3140576_slid_AE_3"/>
    <n v="2011"/>
    <x v="1"/>
    <s v=""/>
    <s v=""/>
    <s v=""/>
    <n v="34000"/>
    <n v="1000"/>
    <n v="1670"/>
    <x v="0"/>
    <n v="34000"/>
    <n v="1000"/>
    <n v="1670"/>
    <s v="a"/>
    <n v="998000"/>
    <n v="1000"/>
    <n v="45800"/>
    <s v="a"/>
    <n v="998000"/>
    <n v="1000"/>
    <n v="45800"/>
    <s v="a"/>
  </r>
  <r>
    <x v="6"/>
    <x v="23"/>
    <s v=""/>
    <x v="2"/>
    <s v="RTRA3140576_slid_AE_3"/>
    <n v="2011"/>
    <x v="1"/>
    <s v=""/>
    <s v=""/>
    <s v=""/>
    <n v="34000"/>
    <n v="1000"/>
    <n v="744"/>
    <x v="0"/>
    <n v="34000"/>
    <n v="1000"/>
    <n v="744"/>
    <s v="a"/>
    <n v="2602000"/>
    <n v="1000"/>
    <n v="51100"/>
    <s v="a"/>
    <n v="2602000"/>
    <n v="1000"/>
    <n v="51100"/>
    <s v="a"/>
  </r>
  <r>
    <x v="6"/>
    <x v="0"/>
    <s v=""/>
    <x v="2"/>
    <s v="RTRA3140576_slid_AE_3"/>
    <n v="2011"/>
    <x v="2"/>
    <s v=""/>
    <s v=""/>
    <s v=""/>
    <n v="50000"/>
    <n v="1000"/>
    <n v="774"/>
    <x v="0"/>
    <n v="50000"/>
    <n v="1000"/>
    <n v="774"/>
    <s v="a"/>
    <n v="3972000"/>
    <n v="1000"/>
    <n v="32200"/>
    <s v="a"/>
    <n v="3972000"/>
    <n v="1000"/>
    <n v="32200"/>
    <s v="a"/>
  </r>
  <r>
    <x v="7"/>
    <x v="0"/>
    <s v=""/>
    <x v="2"/>
    <s v="RTRA3140576_slid_AE_3"/>
    <n v="2011"/>
    <x v="2"/>
    <s v=""/>
    <s v=""/>
    <s v=""/>
    <n v="50000"/>
    <n v="1000"/>
    <n v="774"/>
    <x v="0"/>
    <n v="50000"/>
    <n v="1000"/>
    <n v="774"/>
    <s v="a"/>
    <n v="3972000"/>
    <n v="1000"/>
    <n v="32200"/>
    <s v="a"/>
    <n v="3972000"/>
    <n v="1000"/>
    <n v="32200"/>
    <s v="a"/>
  </r>
  <r>
    <x v="7"/>
    <x v="20"/>
    <s v=""/>
    <x v="2"/>
    <s v="RTRA3140576_slid_AE_3"/>
    <n v="2011"/>
    <x v="2"/>
    <s v=""/>
    <s v=""/>
    <s v=""/>
    <n v="51000"/>
    <n v="1000"/>
    <n v="2730"/>
    <x v="1"/>
    <n v="51000"/>
    <n v="1000"/>
    <n v="2730"/>
    <s v="b"/>
    <n v="765000"/>
    <n v="1000"/>
    <n v="42300"/>
    <s v="b"/>
    <n v="765000"/>
    <n v="1000"/>
    <n v="42300"/>
    <s v="b"/>
  </r>
  <r>
    <x v="7"/>
    <x v="21"/>
    <s v=""/>
    <x v="2"/>
    <s v="RTRA3140576_slid_AE_3"/>
    <n v="2011"/>
    <x v="2"/>
    <s v=""/>
    <s v=""/>
    <s v=""/>
    <n v="41000"/>
    <n v="1000"/>
    <n v="4850"/>
    <x v="1"/>
    <n v="41000"/>
    <n v="1000"/>
    <n v="4850"/>
    <s v="b"/>
    <n v="253000"/>
    <n v="1000"/>
    <n v="41700"/>
    <s v="c"/>
    <n v="253000"/>
    <n v="1000"/>
    <n v="41700"/>
    <s v="c"/>
  </r>
  <r>
    <x v="6"/>
    <x v="22"/>
    <s v=""/>
    <x v="2"/>
    <s v="RTRA3140576_slid_AE_3"/>
    <n v="2011"/>
    <x v="2"/>
    <s v=""/>
    <s v=""/>
    <s v=""/>
    <n v="48000"/>
    <n v="1000"/>
    <n v="2270"/>
    <x v="0"/>
    <n v="48000"/>
    <n v="1000"/>
    <n v="2270"/>
    <s v="a"/>
    <n v="1062000"/>
    <n v="1000"/>
    <n v="54100"/>
    <s v="b"/>
    <n v="1062000"/>
    <n v="1000"/>
    <n v="54100"/>
    <s v="b"/>
  </r>
  <r>
    <x v="6"/>
    <x v="23"/>
    <s v=""/>
    <x v="2"/>
    <s v="RTRA3140576_slid_AE_3"/>
    <n v="2011"/>
    <x v="2"/>
    <s v=""/>
    <s v=""/>
    <s v=""/>
    <n v="51000"/>
    <n v="1000"/>
    <n v="1060"/>
    <x v="0"/>
    <n v="51000"/>
    <n v="1000"/>
    <n v="1060"/>
    <s v="a"/>
    <n v="2888000"/>
    <n v="1000"/>
    <n v="56800"/>
    <s v="a"/>
    <n v="2888000"/>
    <n v="1000"/>
    <n v="56800"/>
    <s v="a"/>
  </r>
  <r>
    <x v="8"/>
    <x v="0"/>
    <s v=""/>
    <x v="3"/>
    <s v="RTRA3140576_slid_AE_4"/>
    <n v="2011"/>
    <x v="0"/>
    <s v=""/>
    <s v=""/>
    <s v=""/>
    <n v="42000"/>
    <n v="1000"/>
    <n v="439"/>
    <x v="0"/>
    <n v="42000"/>
    <n v="1000"/>
    <n v="439"/>
    <s v="a"/>
    <n v="7586000"/>
    <n v="1000"/>
    <n v="40600"/>
    <s v="a"/>
    <n v="7586000"/>
    <n v="1000"/>
    <n v="40600"/>
    <s v="a"/>
  </r>
  <r>
    <x v="9"/>
    <x v="0"/>
    <s v=""/>
    <x v="3"/>
    <s v="RTRA3140576_slid_AE_4"/>
    <n v="2011"/>
    <x v="0"/>
    <s v=""/>
    <s v=""/>
    <s v=""/>
    <n v="42000"/>
    <n v="1000"/>
    <n v="439"/>
    <x v="0"/>
    <n v="42000"/>
    <n v="1000"/>
    <n v="439"/>
    <s v="a"/>
    <n v="7586000"/>
    <n v="1000"/>
    <n v="40600"/>
    <s v="a"/>
    <n v="7586000"/>
    <n v="1000"/>
    <n v="40600"/>
    <s v="a"/>
  </r>
  <r>
    <x v="9"/>
    <x v="24"/>
    <s v=""/>
    <x v="3"/>
    <s v="RTRA3140576_slid_AE_4"/>
    <n v="2011"/>
    <x v="0"/>
    <s v=""/>
    <s v=""/>
    <s v=""/>
    <n v="35000"/>
    <n v="1000"/>
    <n v="2690"/>
    <x v="1"/>
    <n v="35000"/>
    <n v="1000"/>
    <n v="2690"/>
    <s v="b"/>
    <n v="174000"/>
    <n v="1000"/>
    <n v="16200"/>
    <s v="b"/>
    <n v="174000"/>
    <n v="1000"/>
    <n v="16200"/>
    <s v="b"/>
  </r>
  <r>
    <x v="9"/>
    <x v="25"/>
    <s v=""/>
    <x v="3"/>
    <s v="RTRA3140576_slid_AE_4"/>
    <n v="2011"/>
    <x v="0"/>
    <s v=""/>
    <s v=""/>
    <s v=""/>
    <n v="43000"/>
    <n v="1000"/>
    <n v="466"/>
    <x v="0"/>
    <n v="43000"/>
    <n v="1000"/>
    <n v="466"/>
    <s v="a"/>
    <n v="7176000"/>
    <n v="1000"/>
    <n v="49300"/>
    <s v="a"/>
    <n v="7176000"/>
    <n v="1000"/>
    <n v="49300"/>
    <s v="a"/>
  </r>
  <r>
    <x v="8"/>
    <x v="26"/>
    <s v=""/>
    <x v="3"/>
    <s v="RTRA3140576_slid_AE_4"/>
    <n v="2011"/>
    <x v="0"/>
    <s v=""/>
    <s v=""/>
    <s v=""/>
    <n v="44000"/>
    <n v="1000"/>
    <n v="686"/>
    <x v="0"/>
    <n v="44000"/>
    <n v="1000"/>
    <n v="686"/>
    <s v="a"/>
    <n v="5723000"/>
    <n v="1000"/>
    <n v="103000"/>
    <s v="a"/>
    <n v="5723000"/>
    <n v="1000"/>
    <n v="103000"/>
    <s v="a"/>
  </r>
  <r>
    <x v="8"/>
    <x v="27"/>
    <s v=""/>
    <x v="3"/>
    <s v="RTRA3140576_slid_AE_4"/>
    <n v="2011"/>
    <x v="0"/>
    <s v=""/>
    <s v=""/>
    <s v=""/>
    <n v="37000"/>
    <n v="1000"/>
    <n v="1490"/>
    <x v="0"/>
    <n v="37000"/>
    <n v="1000"/>
    <n v="1490"/>
    <s v="a"/>
    <n v="1854000"/>
    <n v="1000"/>
    <n v="99600"/>
    <s v="b"/>
    <n v="1854000"/>
    <n v="1000"/>
    <n v="99600"/>
    <s v="b"/>
  </r>
  <r>
    <x v="8"/>
    <x v="0"/>
    <s v=""/>
    <x v="3"/>
    <s v="RTRA3140576_slid_AE_4"/>
    <n v="2011"/>
    <x v="1"/>
    <s v=""/>
    <s v=""/>
    <s v=""/>
    <n v="34000"/>
    <n v="1000"/>
    <n v="583"/>
    <x v="0"/>
    <n v="34000"/>
    <n v="1000"/>
    <n v="583"/>
    <s v="a"/>
    <n v="3614000"/>
    <n v="1000"/>
    <n v="35300"/>
    <s v="a"/>
    <n v="3614000"/>
    <n v="1000"/>
    <n v="35300"/>
    <s v="a"/>
  </r>
  <r>
    <x v="9"/>
    <x v="0"/>
    <s v=""/>
    <x v="3"/>
    <s v="RTRA3140576_slid_AE_4"/>
    <n v="2011"/>
    <x v="1"/>
    <s v=""/>
    <s v=""/>
    <s v=""/>
    <n v="34000"/>
    <n v="1000"/>
    <n v="583"/>
    <x v="0"/>
    <n v="34000"/>
    <n v="1000"/>
    <n v="583"/>
    <s v="a"/>
    <n v="3614000"/>
    <n v="1000"/>
    <n v="35300"/>
    <s v="a"/>
    <n v="3614000"/>
    <n v="1000"/>
    <n v="35300"/>
    <s v="a"/>
  </r>
  <r>
    <x v="9"/>
    <x v="24"/>
    <s v=""/>
    <x v="3"/>
    <s v="RTRA3140576_slid_AE_4"/>
    <n v="2011"/>
    <x v="1"/>
    <s v=""/>
    <s v=""/>
    <s v=""/>
    <n v="29000"/>
    <n v="1000"/>
    <n v="2740"/>
    <x v="1"/>
    <n v="29000"/>
    <n v="1000"/>
    <n v="2740"/>
    <s v="b"/>
    <n v="94000"/>
    <n v="1000"/>
    <n v="10200"/>
    <s v="b"/>
    <n v="94000"/>
    <n v="1000"/>
    <n v="10200"/>
    <s v="b"/>
  </r>
  <r>
    <x v="9"/>
    <x v="25"/>
    <s v=""/>
    <x v="3"/>
    <s v="RTRA3140576_slid_AE_4"/>
    <n v="2011"/>
    <x v="1"/>
    <s v=""/>
    <s v=""/>
    <s v=""/>
    <n v="34000"/>
    <n v="1000"/>
    <n v="603"/>
    <x v="0"/>
    <n v="34000"/>
    <n v="1000"/>
    <n v="603"/>
    <s v="a"/>
    <n v="3416000"/>
    <n v="1000"/>
    <n v="37400"/>
    <s v="a"/>
    <n v="3416000"/>
    <n v="1000"/>
    <n v="37400"/>
    <s v="a"/>
  </r>
  <r>
    <x v="8"/>
    <x v="26"/>
    <s v=""/>
    <x v="3"/>
    <s v="RTRA3140576_slid_AE_4"/>
    <n v="2011"/>
    <x v="1"/>
    <s v=""/>
    <s v=""/>
    <s v=""/>
    <n v="35000"/>
    <n v="1000"/>
    <n v="765"/>
    <x v="0"/>
    <n v="35000"/>
    <n v="1000"/>
    <n v="765"/>
    <s v="a"/>
    <n v="2733000"/>
    <n v="1000"/>
    <n v="56500"/>
    <s v="a"/>
    <n v="2733000"/>
    <n v="1000"/>
    <n v="56500"/>
    <s v="a"/>
  </r>
  <r>
    <x v="8"/>
    <x v="27"/>
    <s v=""/>
    <x v="3"/>
    <s v="RTRA3140576_slid_AE_4"/>
    <n v="2011"/>
    <x v="1"/>
    <s v=""/>
    <s v=""/>
    <s v=""/>
    <n v="32000"/>
    <n v="1000"/>
    <n v="1730"/>
    <x v="1"/>
    <n v="32000"/>
    <n v="1000"/>
    <n v="1730"/>
    <s v="b"/>
    <n v="874000"/>
    <n v="1000"/>
    <n v="53600"/>
    <s v="b"/>
    <n v="874000"/>
    <n v="1000"/>
    <n v="53600"/>
    <s v="b"/>
  </r>
  <r>
    <x v="8"/>
    <x v="0"/>
    <s v=""/>
    <x v="3"/>
    <s v="RTRA3140576_slid_AE_4"/>
    <n v="2011"/>
    <x v="2"/>
    <s v=""/>
    <s v=""/>
    <s v=""/>
    <n v="50000"/>
    <n v="1000"/>
    <n v="774"/>
    <x v="0"/>
    <n v="50000"/>
    <n v="1000"/>
    <n v="774"/>
    <s v="a"/>
    <n v="3972000"/>
    <n v="1000"/>
    <n v="32200"/>
    <s v="a"/>
    <n v="3972000"/>
    <n v="1000"/>
    <n v="32200"/>
    <s v="a"/>
  </r>
  <r>
    <x v="9"/>
    <x v="0"/>
    <s v=""/>
    <x v="3"/>
    <s v="RTRA3140576_slid_AE_4"/>
    <n v="2011"/>
    <x v="2"/>
    <s v=""/>
    <s v=""/>
    <s v=""/>
    <n v="50000"/>
    <n v="1000"/>
    <n v="774"/>
    <x v="0"/>
    <n v="50000"/>
    <n v="1000"/>
    <n v="774"/>
    <s v="a"/>
    <n v="3972000"/>
    <n v="1000"/>
    <n v="32200"/>
    <s v="a"/>
    <n v="3972000"/>
    <n v="1000"/>
    <n v="32200"/>
    <s v="a"/>
  </r>
  <r>
    <x v="9"/>
    <x v="24"/>
    <s v=""/>
    <x v="3"/>
    <s v="RTRA3140576_slid_AE_4"/>
    <n v="2011"/>
    <x v="2"/>
    <s v=""/>
    <s v=""/>
    <s v=""/>
    <n v="43000"/>
    <n v="1000"/>
    <n v="4390"/>
    <x v="1"/>
    <n v="43000"/>
    <n v="1000"/>
    <n v="4390"/>
    <s v="b"/>
    <n v="80000"/>
    <n v="1000"/>
    <n v="10600"/>
    <s v="b"/>
    <n v="80000"/>
    <n v="1000"/>
    <n v="10600"/>
    <s v="b"/>
  </r>
  <r>
    <x v="9"/>
    <x v="25"/>
    <s v=""/>
    <x v="3"/>
    <s v="RTRA3140576_slid_AE_4"/>
    <n v="2011"/>
    <x v="2"/>
    <s v=""/>
    <s v=""/>
    <s v=""/>
    <n v="51000"/>
    <n v="1000"/>
    <n v="811"/>
    <x v="0"/>
    <n v="51000"/>
    <n v="1000"/>
    <n v="811"/>
    <s v="a"/>
    <n v="3760000"/>
    <n v="1000"/>
    <n v="35900"/>
    <s v="a"/>
    <n v="3760000"/>
    <n v="1000"/>
    <n v="35900"/>
    <s v="a"/>
  </r>
  <r>
    <x v="8"/>
    <x v="26"/>
    <s v=""/>
    <x v="3"/>
    <s v="RTRA3140576_slid_AE_4"/>
    <n v="2011"/>
    <x v="2"/>
    <s v=""/>
    <s v=""/>
    <s v=""/>
    <n v="53000"/>
    <n v="1000"/>
    <n v="1020"/>
    <x v="0"/>
    <n v="53000"/>
    <n v="1000"/>
    <n v="1020"/>
    <s v="a"/>
    <n v="2990000"/>
    <n v="1000"/>
    <n v="61600"/>
    <s v="a"/>
    <n v="2990000"/>
    <n v="1000"/>
    <n v="61600"/>
    <s v="a"/>
  </r>
  <r>
    <x v="8"/>
    <x v="27"/>
    <s v=""/>
    <x v="3"/>
    <s v="RTRA3140576_slid_AE_4"/>
    <n v="2011"/>
    <x v="2"/>
    <s v=""/>
    <s v=""/>
    <s v=""/>
    <n v="41000"/>
    <n v="1000"/>
    <n v="1850"/>
    <x v="0"/>
    <n v="41000"/>
    <n v="1000"/>
    <n v="1850"/>
    <s v="a"/>
    <n v="980000"/>
    <n v="1000"/>
    <n v="60600"/>
    <s v="b"/>
    <n v="980000"/>
    <n v="1000"/>
    <n v="60600"/>
    <s v="b"/>
  </r>
  <r>
    <x v="10"/>
    <x v="0"/>
    <s v=""/>
    <x v="4"/>
    <s v="RTRA3140576_slid_AE_5"/>
    <n v="2011"/>
    <x v="0"/>
    <s v=""/>
    <s v=""/>
    <s v=""/>
    <n v="42000"/>
    <n v="1000"/>
    <n v="439"/>
    <x v="0"/>
    <n v="42000"/>
    <n v="1000"/>
    <n v="439"/>
    <s v="a"/>
    <n v="7586000"/>
    <n v="1000"/>
    <n v="40600"/>
    <s v="a"/>
    <n v="7586000"/>
    <n v="1000"/>
    <n v="40600"/>
    <s v="a"/>
  </r>
  <r>
    <x v="11"/>
    <x v="0"/>
    <s v=""/>
    <x v="4"/>
    <s v="RTRA3140576_slid_AE_5"/>
    <n v="2011"/>
    <x v="0"/>
    <s v=""/>
    <s v=""/>
    <s v=""/>
    <n v="42000"/>
    <n v="1000"/>
    <n v="439"/>
    <x v="0"/>
    <n v="42000"/>
    <n v="1000"/>
    <n v="439"/>
    <s v="a"/>
    <n v="7586000"/>
    <n v="1000"/>
    <n v="40600"/>
    <s v="a"/>
    <n v="7586000"/>
    <n v="1000"/>
    <n v="40600"/>
    <s v="a"/>
  </r>
  <r>
    <x v="11"/>
    <x v="28"/>
    <s v=""/>
    <x v="4"/>
    <s v="RTRA3140576_slid_AE_5"/>
    <n v="2011"/>
    <x v="0"/>
    <s v=""/>
    <s v=""/>
    <s v=""/>
    <n v="82000"/>
    <n v="1000"/>
    <n v="3850"/>
    <x v="0"/>
    <n v="82000"/>
    <n v="1000"/>
    <n v="3850"/>
    <s v="a"/>
    <n v="597000"/>
    <n v="1000"/>
    <n v="32000"/>
    <s v="b"/>
    <n v="597000"/>
    <n v="1000"/>
    <n v="32000"/>
    <s v="b"/>
  </r>
  <r>
    <x v="11"/>
    <x v="29"/>
    <s v=""/>
    <x v="4"/>
    <s v="RTRA3140576_slid_AE_5"/>
    <n v="2011"/>
    <x v="0"/>
    <s v=""/>
    <s v=""/>
    <s v=""/>
    <n v="47000"/>
    <n v="1000"/>
    <n v="1830"/>
    <x v="0"/>
    <n v="47000"/>
    <n v="1000"/>
    <n v="1830"/>
    <s v="a"/>
    <n v="1238000"/>
    <n v="1000"/>
    <n v="49200"/>
    <s v="a"/>
    <n v="1238000"/>
    <n v="1000"/>
    <n v="49200"/>
    <s v="a"/>
  </r>
  <r>
    <x v="11"/>
    <x v="30"/>
    <s v=""/>
    <x v="4"/>
    <s v="RTRA3140576_slid_AE_5"/>
    <n v="2011"/>
    <x v="0"/>
    <s v=""/>
    <s v=""/>
    <s v=""/>
    <n v="65000"/>
    <n v="1000"/>
    <n v="2500"/>
    <x v="0"/>
    <n v="65000"/>
    <n v="1000"/>
    <n v="2500"/>
    <s v="a"/>
    <n v="507000"/>
    <n v="1000"/>
    <n v="33600"/>
    <s v="b"/>
    <n v="507000"/>
    <n v="1000"/>
    <n v="33600"/>
    <s v="b"/>
  </r>
  <r>
    <x v="11"/>
    <x v="31"/>
    <s v=""/>
    <x v="4"/>
    <s v="RTRA3140576_slid_AE_5"/>
    <n v="2011"/>
    <x v="0"/>
    <s v=""/>
    <s v=""/>
    <s v=""/>
    <n v="53000"/>
    <n v="1000"/>
    <n v="3120"/>
    <x v="1"/>
    <n v="53000"/>
    <n v="1000"/>
    <n v="3120"/>
    <s v="b"/>
    <n v="353000"/>
    <n v="1000"/>
    <n v="21600"/>
    <s v="b"/>
    <n v="353000"/>
    <n v="1000"/>
    <n v="21600"/>
    <s v="b"/>
  </r>
  <r>
    <x v="11"/>
    <x v="32"/>
    <s v=""/>
    <x v="4"/>
    <s v="RTRA3140576_slid_AE_5"/>
    <n v="2011"/>
    <x v="0"/>
    <s v=""/>
    <s v=""/>
    <s v=""/>
    <n v="55000"/>
    <n v="1000"/>
    <n v="2400"/>
    <x v="0"/>
    <n v="55000"/>
    <n v="1000"/>
    <n v="2400"/>
    <s v="a"/>
    <n v="736000"/>
    <n v="1000"/>
    <n v="41000"/>
    <s v="b"/>
    <n v="736000"/>
    <n v="1000"/>
    <n v="41000"/>
    <s v="b"/>
  </r>
  <r>
    <x v="11"/>
    <x v="33"/>
    <s v=""/>
    <x v="4"/>
    <s v="RTRA3140576_slid_AE_5"/>
    <n v="2011"/>
    <x v="0"/>
    <s v=""/>
    <s v=""/>
    <s v=""/>
    <n v="33000"/>
    <n v="1000"/>
    <n v="3110"/>
    <x v="1"/>
    <n v="33000"/>
    <n v="1000"/>
    <n v="3110"/>
    <s v="b"/>
    <n v="272000"/>
    <n v="1000"/>
    <n v="24300"/>
    <s v="b"/>
    <n v="272000"/>
    <n v="1000"/>
    <n v="24300"/>
    <s v="b"/>
  </r>
  <r>
    <x v="11"/>
    <x v="34"/>
    <s v=""/>
    <x v="4"/>
    <s v="RTRA3140576_slid_AE_5"/>
    <n v="2011"/>
    <x v="0"/>
    <s v=""/>
    <s v=""/>
    <s v=""/>
    <n v="27000"/>
    <n v="1000"/>
    <n v="974"/>
    <x v="0"/>
    <n v="27000"/>
    <n v="1000"/>
    <n v="974"/>
    <s v="a"/>
    <n v="1812000"/>
    <n v="1000"/>
    <n v="55000"/>
    <s v="a"/>
    <n v="1812000"/>
    <n v="1000"/>
    <n v="55000"/>
    <s v="a"/>
  </r>
  <r>
    <x v="11"/>
    <x v="35"/>
    <s v=""/>
    <x v="4"/>
    <s v="RTRA3140576_slid_AE_5"/>
    <n v="2011"/>
    <x v="0"/>
    <s v=""/>
    <s v=""/>
    <s v=""/>
    <n v="44000"/>
    <n v="1000"/>
    <n v="1630"/>
    <x v="0"/>
    <n v="44000"/>
    <n v="1000"/>
    <n v="1630"/>
    <s v="a"/>
    <n v="837000"/>
    <n v="1000"/>
    <n v="35700"/>
    <s v="a"/>
    <n v="837000"/>
    <n v="1000"/>
    <n v="35700"/>
    <s v="a"/>
  </r>
  <r>
    <x v="11"/>
    <x v="36"/>
    <s v=""/>
    <x v="4"/>
    <s v="RTRA3140576_slid_AE_5"/>
    <n v="2011"/>
    <x v="0"/>
    <s v=""/>
    <s v=""/>
    <s v=""/>
    <n v="31000"/>
    <n v="1000"/>
    <n v="3610"/>
    <x v="1"/>
    <n v="31000"/>
    <n v="1000"/>
    <n v="3610"/>
    <s v="b"/>
    <n v="136000"/>
    <n v="1000"/>
    <n v="13300"/>
    <s v="b"/>
    <n v="136000"/>
    <n v="1000"/>
    <n v="13300"/>
    <s v="b"/>
  </r>
  <r>
    <x v="11"/>
    <x v="37"/>
    <s v=""/>
    <x v="4"/>
    <s v="RTRA3140576_slid_AE_5"/>
    <n v="2011"/>
    <x v="0"/>
    <s v=""/>
    <s v=""/>
    <s v=""/>
    <n v="41000"/>
    <n v="1000"/>
    <n v="1610"/>
    <x v="0"/>
    <n v="41000"/>
    <n v="1000"/>
    <n v="1610"/>
    <s v="a"/>
    <n v="344000"/>
    <n v="1000"/>
    <n v="25300"/>
    <s v="b"/>
    <n v="344000"/>
    <n v="1000"/>
    <n v="25300"/>
    <s v="b"/>
  </r>
  <r>
    <x v="10"/>
    <x v="28"/>
    <s v=""/>
    <x v="4"/>
    <s v="RTRA3140576_slid_AE_5"/>
    <n v="2011"/>
    <x v="0"/>
    <s v=""/>
    <s v=""/>
    <s v=""/>
    <n v="29000"/>
    <n v="1000"/>
    <n v="5420"/>
    <x v="2"/>
    <n v="29000"/>
    <n v="1000"/>
    <n v="5420"/>
    <s v="c"/>
    <n v="78000"/>
    <n v="1000"/>
    <n v="10400"/>
    <s v="b"/>
    <n v="78000"/>
    <n v="1000"/>
    <n v="10400"/>
    <s v="b"/>
  </r>
  <r>
    <x v="10"/>
    <x v="30"/>
    <s v=""/>
    <x v="4"/>
    <s v="RTRA3140576_slid_AE_5"/>
    <n v="2011"/>
    <x v="0"/>
    <s v=""/>
    <s v=""/>
    <s v=""/>
    <m/>
    <m/>
    <m/>
    <x v="3"/>
    <m/>
    <m/>
    <m/>
    <s v="."/>
    <n v="0"/>
    <m/>
    <m/>
    <s v="."/>
    <n v="0"/>
    <m/>
    <m/>
    <s v="."/>
  </r>
  <r>
    <x v="10"/>
    <x v="31"/>
    <s v=""/>
    <x v="4"/>
    <s v="RTRA3140576_slid_AE_5"/>
    <n v="2011"/>
    <x v="0"/>
    <s v=""/>
    <s v=""/>
    <s v=""/>
    <n v="77000"/>
    <n v="1000"/>
    <n v="9890"/>
    <x v="1"/>
    <n v="77000"/>
    <n v="1000"/>
    <n v="9890"/>
    <s v="b"/>
    <n v="32000"/>
    <n v="1000"/>
    <n v="5560"/>
    <s v="c"/>
    <n v="32000"/>
    <n v="1000"/>
    <n v="5560"/>
    <s v="c"/>
  </r>
  <r>
    <x v="10"/>
    <x v="32"/>
    <s v=""/>
    <x v="4"/>
    <s v="RTRA3140576_slid_AE_5"/>
    <n v="2011"/>
    <x v="0"/>
    <s v=""/>
    <s v=""/>
    <s v=""/>
    <n v="83000"/>
    <n v="1000"/>
    <n v="5500"/>
    <x v="1"/>
    <n v="83000"/>
    <n v="1000"/>
    <n v="5500"/>
    <s v="b"/>
    <n v="73000"/>
    <n v="1000"/>
    <n v="11500"/>
    <s v="c"/>
    <n v="73000"/>
    <n v="1000"/>
    <n v="11500"/>
    <s v="c"/>
  </r>
  <r>
    <x v="10"/>
    <x v="33"/>
    <s v=""/>
    <x v="4"/>
    <s v="RTRA3140576_slid_AE_5"/>
    <n v="2011"/>
    <x v="0"/>
    <s v=""/>
    <s v=""/>
    <s v=""/>
    <n v="46000"/>
    <n v="1000"/>
    <n v="2760"/>
    <x v="1"/>
    <n v="46000"/>
    <n v="1000"/>
    <n v="2760"/>
    <s v="b"/>
    <n v="427000"/>
    <n v="1000"/>
    <n v="29300"/>
    <s v="b"/>
    <n v="427000"/>
    <n v="1000"/>
    <n v="29300"/>
    <s v="b"/>
  </r>
  <r>
    <x v="10"/>
    <x v="34"/>
    <s v=""/>
    <x v="4"/>
    <s v="RTRA3140576_slid_AE_5"/>
    <n v="2011"/>
    <x v="0"/>
    <s v=""/>
    <s v=""/>
    <s v=""/>
    <n v="56000"/>
    <n v="1000"/>
    <n v="2020"/>
    <x v="0"/>
    <n v="56000"/>
    <n v="1000"/>
    <n v="2020"/>
    <s v="a"/>
    <n v="448000"/>
    <n v="1000"/>
    <n v="23400"/>
    <s v="b"/>
    <n v="448000"/>
    <n v="1000"/>
    <n v="23400"/>
    <s v="b"/>
  </r>
  <r>
    <x v="10"/>
    <x v="35"/>
    <s v=""/>
    <x v="4"/>
    <s v="RTRA3140576_slid_AE_5"/>
    <n v="2011"/>
    <x v="0"/>
    <s v=""/>
    <s v=""/>
    <s v=""/>
    <n v="47000"/>
    <n v="1000"/>
    <n v="3110"/>
    <x v="1"/>
    <n v="47000"/>
    <n v="1000"/>
    <n v="3110"/>
    <s v="b"/>
    <n v="281000"/>
    <n v="1000"/>
    <n v="22900"/>
    <s v="b"/>
    <n v="281000"/>
    <n v="1000"/>
    <n v="22900"/>
    <s v="b"/>
  </r>
  <r>
    <x v="10"/>
    <x v="36"/>
    <s v=""/>
    <x v="4"/>
    <s v="RTRA3140576_slid_AE_5"/>
    <n v="2011"/>
    <x v="0"/>
    <s v=""/>
    <s v=""/>
    <s v=""/>
    <n v="57000"/>
    <n v="1000"/>
    <n v="4530"/>
    <x v="1"/>
    <n v="57000"/>
    <n v="1000"/>
    <n v="4530"/>
    <s v="b"/>
    <n v="244000"/>
    <n v="1000"/>
    <n v="24600"/>
    <s v="b"/>
    <n v="244000"/>
    <n v="1000"/>
    <n v="24600"/>
    <s v="b"/>
  </r>
  <r>
    <x v="10"/>
    <x v="37"/>
    <s v=""/>
    <x v="4"/>
    <s v="RTRA3140576_slid_AE_5"/>
    <n v="2011"/>
    <x v="0"/>
    <s v=""/>
    <s v=""/>
    <s v=""/>
    <n v="27000"/>
    <n v="1000"/>
    <n v="2150"/>
    <x v="1"/>
    <n v="27000"/>
    <n v="1000"/>
    <n v="2150"/>
    <s v="b"/>
    <n v="810000"/>
    <n v="1000"/>
    <n v="44300"/>
    <s v="b"/>
    <n v="810000"/>
    <n v="1000"/>
    <n v="44300"/>
    <s v="b"/>
  </r>
  <r>
    <x v="10"/>
    <x v="38"/>
    <s v=""/>
    <x v="4"/>
    <s v="RTRA3140576_slid_AE_5"/>
    <n v="2011"/>
    <x v="0"/>
    <s v=""/>
    <s v=""/>
    <s v=""/>
    <n v="45000"/>
    <n v="1000"/>
    <n v="1900"/>
    <x v="0"/>
    <n v="45000"/>
    <n v="1000"/>
    <n v="1900"/>
    <s v="a"/>
    <n v="295000"/>
    <n v="1000"/>
    <n v="19700"/>
    <s v="b"/>
    <n v="295000"/>
    <n v="1000"/>
    <n v="19700"/>
    <s v="b"/>
  </r>
  <r>
    <x v="10"/>
    <x v="39"/>
    <s v=""/>
    <x v="4"/>
    <s v="RTRA3140576_slid_AE_5"/>
    <n v="2011"/>
    <x v="0"/>
    <s v=""/>
    <s v=""/>
    <s v=""/>
    <n v="69000"/>
    <n v="1000"/>
    <n v="5270"/>
    <x v="1"/>
    <n v="69000"/>
    <n v="1000"/>
    <n v="5270"/>
    <s v="b"/>
    <n v="349000"/>
    <n v="1000"/>
    <n v="30700"/>
    <s v="b"/>
    <n v="349000"/>
    <n v="1000"/>
    <n v="30700"/>
    <s v="b"/>
  </r>
  <r>
    <x v="10"/>
    <x v="40"/>
    <s v=""/>
    <x v="4"/>
    <s v="RTRA3140576_slid_AE_5"/>
    <n v="2011"/>
    <x v="0"/>
    <s v=""/>
    <s v=""/>
    <s v=""/>
    <n v="53000"/>
    <n v="1000"/>
    <n v="6860"/>
    <x v="1"/>
    <n v="53000"/>
    <n v="1000"/>
    <n v="6860"/>
    <s v="b"/>
    <n v="131000"/>
    <n v="1000"/>
    <n v="15500"/>
    <s v="b"/>
    <n v="131000"/>
    <n v="1000"/>
    <n v="15500"/>
    <s v="b"/>
  </r>
  <r>
    <x v="10"/>
    <x v="41"/>
    <s v=""/>
    <x v="4"/>
    <s v="RTRA3140576_slid_AE_5"/>
    <n v="2011"/>
    <x v="0"/>
    <s v=""/>
    <s v=""/>
    <s v=""/>
    <n v="63000"/>
    <n v="1000"/>
    <n v="4390"/>
    <x v="1"/>
    <n v="63000"/>
    <n v="1000"/>
    <n v="4390"/>
    <s v="b"/>
    <n v="563000"/>
    <n v="1000"/>
    <n v="36500"/>
    <s v="b"/>
    <n v="563000"/>
    <n v="1000"/>
    <n v="36500"/>
    <s v="b"/>
  </r>
  <r>
    <x v="10"/>
    <x v="42"/>
    <s v=""/>
    <x v="4"/>
    <s v="RTRA3140576_slid_AE_5"/>
    <n v="2011"/>
    <x v="0"/>
    <s v=""/>
    <s v=""/>
    <s v=""/>
    <n v="27000"/>
    <n v="1000"/>
    <n v="1950"/>
    <x v="1"/>
    <n v="27000"/>
    <n v="1000"/>
    <n v="1950"/>
    <s v="b"/>
    <n v="324000"/>
    <n v="1000"/>
    <n v="28500"/>
    <s v="b"/>
    <n v="324000"/>
    <n v="1000"/>
    <n v="28500"/>
    <s v="b"/>
  </r>
  <r>
    <x v="10"/>
    <x v="43"/>
    <s v=""/>
    <x v="4"/>
    <s v="RTRA3140576_slid_AE_5"/>
    <n v="2011"/>
    <x v="0"/>
    <s v=""/>
    <s v=""/>
    <s v=""/>
    <n v="51000"/>
    <n v="1000"/>
    <n v="2270"/>
    <x v="0"/>
    <n v="51000"/>
    <n v="1000"/>
    <n v="2270"/>
    <s v="a"/>
    <n v="557000"/>
    <n v="1000"/>
    <n v="35000"/>
    <s v="b"/>
    <n v="557000"/>
    <n v="1000"/>
    <n v="35000"/>
    <s v="b"/>
  </r>
  <r>
    <x v="10"/>
    <x v="44"/>
    <s v=""/>
    <x v="4"/>
    <s v="RTRA3140576_slid_AE_5"/>
    <n v="2011"/>
    <x v="0"/>
    <s v=""/>
    <s v=""/>
    <s v=""/>
    <n v="44000"/>
    <n v="1000"/>
    <n v="1790"/>
    <x v="0"/>
    <n v="44000"/>
    <n v="1000"/>
    <n v="1790"/>
    <s v="a"/>
    <n v="739000"/>
    <n v="1000"/>
    <n v="33400"/>
    <s v="a"/>
    <n v="739000"/>
    <n v="1000"/>
    <n v="33400"/>
    <s v="a"/>
  </r>
  <r>
    <x v="10"/>
    <x v="45"/>
    <s v=""/>
    <x v="4"/>
    <s v="RTRA3140576_slid_AE_5"/>
    <n v="2011"/>
    <x v="0"/>
    <s v=""/>
    <s v=""/>
    <s v=""/>
    <n v="41000"/>
    <n v="1000"/>
    <n v="2790"/>
    <x v="1"/>
    <n v="41000"/>
    <n v="1000"/>
    <n v="2790"/>
    <s v="b"/>
    <n v="344000"/>
    <n v="1000"/>
    <n v="25600"/>
    <s v="b"/>
    <n v="344000"/>
    <n v="1000"/>
    <n v="25600"/>
    <s v="b"/>
  </r>
  <r>
    <x v="10"/>
    <x v="46"/>
    <s v=""/>
    <x v="4"/>
    <s v="RTRA3140576_slid_AE_5"/>
    <n v="2011"/>
    <x v="0"/>
    <s v=""/>
    <s v=""/>
    <s v=""/>
    <n v="19700"/>
    <n v="1000"/>
    <n v="2180"/>
    <x v="1"/>
    <n v="19700"/>
    <n v="1000"/>
    <n v="2180"/>
    <s v="b"/>
    <n v="448000"/>
    <n v="1000"/>
    <n v="28900"/>
    <s v="b"/>
    <n v="448000"/>
    <n v="1000"/>
    <n v="28900"/>
    <s v="b"/>
  </r>
  <r>
    <x v="10"/>
    <x v="47"/>
    <s v=""/>
    <x v="4"/>
    <s v="RTRA3140576_slid_AE_5"/>
    <n v="2011"/>
    <x v="0"/>
    <s v=""/>
    <s v=""/>
    <s v=""/>
    <n v="33000"/>
    <n v="1000"/>
    <n v="2920"/>
    <x v="1"/>
    <n v="33000"/>
    <n v="1000"/>
    <n v="2920"/>
    <s v="b"/>
    <n v="316000"/>
    <n v="1000"/>
    <n v="30300"/>
    <s v="b"/>
    <n v="316000"/>
    <n v="1000"/>
    <n v="30300"/>
    <s v="b"/>
  </r>
  <r>
    <x v="10"/>
    <x v="48"/>
    <s v=""/>
    <x v="4"/>
    <s v="RTRA3140576_slid_AE_5"/>
    <n v="2011"/>
    <x v="0"/>
    <s v=""/>
    <s v=""/>
    <s v=""/>
    <n v="64000"/>
    <n v="1000"/>
    <n v="2490"/>
    <x v="0"/>
    <n v="64000"/>
    <n v="1000"/>
    <n v="2490"/>
    <s v="a"/>
    <n v="406000"/>
    <n v="1000"/>
    <n v="29600"/>
    <s v="b"/>
    <n v="406000"/>
    <n v="1000"/>
    <n v="29600"/>
    <s v="b"/>
  </r>
  <r>
    <x v="10"/>
    <x v="0"/>
    <s v=""/>
    <x v="4"/>
    <s v="RTRA3140576_slid_AE_5"/>
    <n v="2011"/>
    <x v="1"/>
    <s v=""/>
    <s v=""/>
    <s v=""/>
    <n v="34000"/>
    <n v="1000"/>
    <n v="583"/>
    <x v="0"/>
    <n v="34000"/>
    <n v="1000"/>
    <n v="583"/>
    <s v="a"/>
    <n v="3613000"/>
    <n v="1000"/>
    <n v="35300"/>
    <s v="a"/>
    <n v="3613000"/>
    <n v="1000"/>
    <n v="35300"/>
    <s v="a"/>
  </r>
  <r>
    <x v="11"/>
    <x v="0"/>
    <s v=""/>
    <x v="4"/>
    <s v="RTRA3140576_slid_AE_5"/>
    <n v="2011"/>
    <x v="1"/>
    <s v=""/>
    <s v=""/>
    <s v=""/>
    <n v="34000"/>
    <n v="1000"/>
    <n v="583"/>
    <x v="0"/>
    <n v="34000"/>
    <n v="1000"/>
    <n v="583"/>
    <s v="a"/>
    <n v="3613000"/>
    <n v="1000"/>
    <n v="35300"/>
    <s v="a"/>
    <n v="3613000"/>
    <n v="1000"/>
    <n v="35300"/>
    <s v="a"/>
  </r>
  <r>
    <x v="11"/>
    <x v="28"/>
    <s v=""/>
    <x v="4"/>
    <s v="RTRA3140576_slid_AE_5"/>
    <n v="2011"/>
    <x v="1"/>
    <s v=""/>
    <s v=""/>
    <s v=""/>
    <n v="67000"/>
    <n v="1000"/>
    <n v="4640"/>
    <x v="1"/>
    <n v="67000"/>
    <n v="1000"/>
    <n v="4640"/>
    <s v="b"/>
    <n v="248000"/>
    <n v="1000"/>
    <n v="21300"/>
    <s v="b"/>
    <n v="248000"/>
    <n v="1000"/>
    <n v="21300"/>
    <s v="b"/>
  </r>
  <r>
    <x v="11"/>
    <x v="29"/>
    <s v=""/>
    <x v="4"/>
    <s v="RTRA3140576_slid_AE_5"/>
    <n v="2011"/>
    <x v="1"/>
    <s v=""/>
    <s v=""/>
    <s v=""/>
    <n v="40000"/>
    <n v="1000"/>
    <n v="1180"/>
    <x v="0"/>
    <n v="40000"/>
    <n v="1000"/>
    <n v="1180"/>
    <s v="a"/>
    <n v="803000"/>
    <n v="1000"/>
    <n v="36200"/>
    <s v="a"/>
    <n v="803000"/>
    <n v="1000"/>
    <n v="36200"/>
    <s v="a"/>
  </r>
  <r>
    <x v="11"/>
    <x v="30"/>
    <s v=""/>
    <x v="4"/>
    <s v="RTRA3140576_slid_AE_5"/>
    <n v="2011"/>
    <x v="1"/>
    <s v=""/>
    <s v=""/>
    <s v=""/>
    <n v="60000"/>
    <n v="1000"/>
    <n v="3480"/>
    <x v="1"/>
    <n v="60000"/>
    <n v="1000"/>
    <n v="3480"/>
    <s v="b"/>
    <n v="93000"/>
    <n v="1000"/>
    <n v="11800"/>
    <s v="b"/>
    <n v="93000"/>
    <n v="1000"/>
    <n v="11800"/>
    <s v="b"/>
  </r>
  <r>
    <x v="11"/>
    <x v="31"/>
    <s v=""/>
    <x v="4"/>
    <s v="RTRA3140576_slid_AE_5"/>
    <n v="2011"/>
    <x v="1"/>
    <s v=""/>
    <s v=""/>
    <s v=""/>
    <n v="45000"/>
    <n v="1000"/>
    <n v="2130"/>
    <x v="0"/>
    <n v="45000"/>
    <n v="1000"/>
    <n v="2130"/>
    <s v="a"/>
    <n v="295000"/>
    <n v="1000"/>
    <n v="19900"/>
    <s v="b"/>
    <n v="295000"/>
    <n v="1000"/>
    <n v="19900"/>
    <s v="b"/>
  </r>
  <r>
    <x v="11"/>
    <x v="32"/>
    <s v=""/>
    <x v="4"/>
    <s v="RTRA3140576_slid_AE_5"/>
    <n v="2011"/>
    <x v="1"/>
    <s v=""/>
    <s v=""/>
    <s v=""/>
    <n v="47000"/>
    <n v="1000"/>
    <n v="1940"/>
    <x v="0"/>
    <n v="47000"/>
    <n v="1000"/>
    <n v="1940"/>
    <s v="a"/>
    <n v="472000"/>
    <n v="1000"/>
    <n v="30100"/>
    <s v="b"/>
    <n v="472000"/>
    <n v="1000"/>
    <n v="30100"/>
    <s v="b"/>
  </r>
  <r>
    <x v="11"/>
    <x v="33"/>
    <s v=""/>
    <x v="4"/>
    <s v="RTRA3140576_slid_AE_5"/>
    <n v="2011"/>
    <x v="1"/>
    <s v=""/>
    <s v=""/>
    <s v=""/>
    <n v="28000"/>
    <n v="1000"/>
    <n v="3130"/>
    <x v="1"/>
    <n v="28000"/>
    <n v="1000"/>
    <n v="3130"/>
    <s v="b"/>
    <n v="141000"/>
    <n v="1000"/>
    <n v="15400"/>
    <s v="b"/>
    <n v="141000"/>
    <n v="1000"/>
    <n v="15400"/>
    <s v="b"/>
  </r>
  <r>
    <x v="11"/>
    <x v="34"/>
    <s v=""/>
    <x v="4"/>
    <s v="RTRA3140576_slid_AE_5"/>
    <n v="2011"/>
    <x v="1"/>
    <s v=""/>
    <s v=""/>
    <s v=""/>
    <n v="20000"/>
    <n v="1000"/>
    <n v="728"/>
    <x v="0"/>
    <n v="20000"/>
    <n v="1000"/>
    <n v="728"/>
    <s v="a"/>
    <n v="1009000"/>
    <n v="1000"/>
    <n v="39200"/>
    <s v="a"/>
    <n v="1009000"/>
    <n v="1000"/>
    <n v="39200"/>
    <s v="a"/>
  </r>
  <r>
    <x v="11"/>
    <x v="35"/>
    <s v=""/>
    <x v="4"/>
    <s v="RTRA3140576_slid_AE_5"/>
    <n v="2011"/>
    <x v="1"/>
    <s v=""/>
    <s v=""/>
    <s v=""/>
    <n v="26000"/>
    <n v="1000"/>
    <n v="2970"/>
    <x v="1"/>
    <n v="26000"/>
    <n v="1000"/>
    <n v="2970"/>
    <s v="b"/>
    <n v="59000"/>
    <n v="1000"/>
    <n v="8670"/>
    <s v="b"/>
    <n v="59000"/>
    <n v="1000"/>
    <n v="8670"/>
    <s v="b"/>
  </r>
  <r>
    <x v="11"/>
    <x v="37"/>
    <s v=""/>
    <x v="4"/>
    <s v="RTRA3140576_slid_AE_5"/>
    <n v="2011"/>
    <x v="1"/>
    <s v=""/>
    <s v=""/>
    <s v=""/>
    <n v="31000"/>
    <n v="1000"/>
    <n v="2220"/>
    <x v="1"/>
    <n v="31000"/>
    <n v="1000"/>
    <n v="2220"/>
    <s v="b"/>
    <n v="103000"/>
    <n v="1000"/>
    <n v="12800"/>
    <s v="b"/>
    <n v="103000"/>
    <n v="1000"/>
    <n v="12800"/>
    <s v="b"/>
  </r>
  <r>
    <x v="10"/>
    <x v="29"/>
    <s v=""/>
    <x v="4"/>
    <s v="RTRA3140576_slid_AE_5"/>
    <n v="2011"/>
    <x v="1"/>
    <s v=""/>
    <s v=""/>
    <s v=""/>
    <m/>
    <m/>
    <m/>
    <x v="3"/>
    <m/>
    <m/>
    <m/>
    <s v="."/>
    <n v="1000"/>
    <n v="537"/>
    <n v="1160"/>
    <s v="e"/>
    <n v="1000"/>
    <n v="537"/>
    <n v="1160"/>
    <s v="e"/>
  </r>
  <r>
    <x v="10"/>
    <x v="30"/>
    <s v=""/>
    <x v="4"/>
    <s v="RTRA3140576_slid_AE_5"/>
    <n v="2011"/>
    <x v="1"/>
    <s v=""/>
    <s v=""/>
    <s v=""/>
    <m/>
    <m/>
    <m/>
    <x v="3"/>
    <m/>
    <m/>
    <m/>
    <s v="."/>
    <n v="0"/>
    <m/>
    <m/>
    <s v="."/>
    <n v="0"/>
    <m/>
    <m/>
    <s v="."/>
  </r>
  <r>
    <x v="10"/>
    <x v="32"/>
    <s v=""/>
    <x v="4"/>
    <s v="RTRA3140576_slid_AE_5"/>
    <n v="2011"/>
    <x v="1"/>
    <s v=""/>
    <s v=""/>
    <s v=""/>
    <n v="73000"/>
    <n v="1000"/>
    <n v="8450"/>
    <x v="1"/>
    <n v="73000"/>
    <n v="1000"/>
    <n v="8450"/>
    <s v="b"/>
    <n v="16000"/>
    <n v="1000"/>
    <n v="4330"/>
    <s v="d"/>
    <n v="16000"/>
    <n v="1000"/>
    <n v="4330"/>
    <s v="d"/>
  </r>
  <r>
    <x v="10"/>
    <x v="33"/>
    <s v=""/>
    <x v="4"/>
    <s v="RTRA3140576_slid_AE_5"/>
    <n v="2011"/>
    <x v="1"/>
    <s v=""/>
    <s v=""/>
    <s v=""/>
    <n v="32000"/>
    <n v="1000"/>
    <n v="5480"/>
    <x v="2"/>
    <n v="32000"/>
    <n v="1000"/>
    <n v="5480"/>
    <s v="c"/>
    <n v="58000"/>
    <n v="1000"/>
    <n v="11100"/>
    <s v="c"/>
    <n v="58000"/>
    <n v="1000"/>
    <n v="11100"/>
    <s v="c"/>
  </r>
  <r>
    <x v="10"/>
    <x v="34"/>
    <s v=""/>
    <x v="4"/>
    <s v="RTRA3140576_slid_AE_5"/>
    <n v="2011"/>
    <x v="1"/>
    <s v=""/>
    <s v=""/>
    <s v=""/>
    <n v="46000"/>
    <n v="1000"/>
    <n v="2880"/>
    <x v="1"/>
    <n v="46000"/>
    <n v="1000"/>
    <n v="2880"/>
    <s v="b"/>
    <n v="115000"/>
    <n v="1000"/>
    <n v="12300"/>
    <s v="b"/>
    <n v="115000"/>
    <n v="1000"/>
    <n v="12300"/>
    <s v="b"/>
  </r>
  <r>
    <x v="10"/>
    <x v="35"/>
    <s v=""/>
    <x v="4"/>
    <s v="RTRA3140576_slid_AE_5"/>
    <n v="2011"/>
    <x v="1"/>
    <s v=""/>
    <s v=""/>
    <s v=""/>
    <n v="33000"/>
    <n v="1000"/>
    <n v="4310"/>
    <x v="1"/>
    <n v="33000"/>
    <n v="1000"/>
    <n v="4310"/>
    <s v="b"/>
    <n v="106000"/>
    <n v="1000"/>
    <n v="13000"/>
    <s v="b"/>
    <n v="106000"/>
    <n v="1000"/>
    <n v="13000"/>
    <s v="b"/>
  </r>
  <r>
    <x v="10"/>
    <x v="36"/>
    <s v=""/>
    <x v="4"/>
    <s v="RTRA3140576_slid_AE_5"/>
    <n v="2011"/>
    <x v="1"/>
    <s v=""/>
    <s v=""/>
    <s v=""/>
    <n v="54000"/>
    <n v="1000"/>
    <n v="6900"/>
    <x v="1"/>
    <n v="54000"/>
    <n v="1000"/>
    <n v="6900"/>
    <s v="b"/>
    <n v="65000"/>
    <n v="1000"/>
    <n v="9220"/>
    <s v="b"/>
    <n v="65000"/>
    <n v="1000"/>
    <n v="9220"/>
    <s v="b"/>
  </r>
  <r>
    <x v="10"/>
    <x v="37"/>
    <s v=""/>
    <x v="4"/>
    <s v="RTRA3140576_slid_AE_5"/>
    <n v="2011"/>
    <x v="1"/>
    <s v=""/>
    <s v=""/>
    <s v=""/>
    <n v="21000"/>
    <n v="1000"/>
    <n v="1290"/>
    <x v="1"/>
    <n v="21000"/>
    <n v="1000"/>
    <n v="1290"/>
    <s v="b"/>
    <n v="462000"/>
    <n v="1000"/>
    <n v="29500"/>
    <s v="b"/>
    <n v="462000"/>
    <n v="1000"/>
    <n v="29500"/>
    <s v="b"/>
  </r>
  <r>
    <x v="10"/>
    <x v="38"/>
    <s v=""/>
    <x v="4"/>
    <s v="RTRA3140576_slid_AE_5"/>
    <n v="2011"/>
    <x v="1"/>
    <s v=""/>
    <s v=""/>
    <s v=""/>
    <n v="33000"/>
    <n v="1000"/>
    <n v="2720"/>
    <x v="1"/>
    <n v="33000"/>
    <n v="1000"/>
    <n v="2720"/>
    <s v="b"/>
    <n v="66000"/>
    <n v="1000"/>
    <n v="9420"/>
    <s v="b"/>
    <n v="66000"/>
    <n v="1000"/>
    <n v="9420"/>
    <s v="b"/>
  </r>
  <r>
    <x v="10"/>
    <x v="39"/>
    <s v=""/>
    <x v="4"/>
    <s v="RTRA3140576_slid_AE_5"/>
    <n v="2011"/>
    <x v="1"/>
    <s v=""/>
    <s v=""/>
    <s v=""/>
    <n v="54000"/>
    <n v="1000"/>
    <n v="3900"/>
    <x v="1"/>
    <n v="54000"/>
    <n v="1000"/>
    <n v="3900"/>
    <s v="b"/>
    <n v="198000"/>
    <n v="1000"/>
    <n v="19900"/>
    <s v="b"/>
    <n v="198000"/>
    <n v="1000"/>
    <n v="19900"/>
    <s v="b"/>
  </r>
  <r>
    <x v="10"/>
    <x v="40"/>
    <s v=""/>
    <x v="4"/>
    <s v="RTRA3140576_slid_AE_5"/>
    <n v="2011"/>
    <x v="1"/>
    <s v=""/>
    <s v=""/>
    <s v=""/>
    <n v="45000"/>
    <n v="1000"/>
    <n v="5810"/>
    <x v="1"/>
    <n v="45000"/>
    <n v="1000"/>
    <n v="5810"/>
    <s v="b"/>
    <n v="58000"/>
    <n v="1000"/>
    <n v="9450"/>
    <s v="c"/>
    <n v="58000"/>
    <n v="1000"/>
    <n v="9450"/>
    <s v="c"/>
  </r>
  <r>
    <x v="10"/>
    <x v="41"/>
    <s v=""/>
    <x v="4"/>
    <s v="RTRA3140576_slid_AE_5"/>
    <n v="2011"/>
    <x v="1"/>
    <s v=""/>
    <s v=""/>
    <s v=""/>
    <n v="52000"/>
    <n v="1000"/>
    <n v="4490"/>
    <x v="1"/>
    <n v="52000"/>
    <n v="1000"/>
    <n v="4490"/>
    <s v="b"/>
    <n v="231000"/>
    <n v="1000"/>
    <n v="20000"/>
    <s v="b"/>
    <n v="231000"/>
    <n v="1000"/>
    <n v="20000"/>
    <s v="b"/>
  </r>
  <r>
    <x v="10"/>
    <x v="42"/>
    <s v=""/>
    <x v="4"/>
    <s v="RTRA3140576_slid_AE_5"/>
    <n v="2011"/>
    <x v="1"/>
    <s v=""/>
    <s v=""/>
    <s v=""/>
    <n v="25000"/>
    <n v="1000"/>
    <n v="2780"/>
    <x v="1"/>
    <n v="25000"/>
    <n v="1000"/>
    <n v="2780"/>
    <s v="b"/>
    <n v="122000"/>
    <n v="1000"/>
    <n v="14000"/>
    <s v="b"/>
    <n v="122000"/>
    <n v="1000"/>
    <n v="14000"/>
    <s v="b"/>
  </r>
  <r>
    <x v="10"/>
    <x v="43"/>
    <s v=""/>
    <x v="4"/>
    <s v="RTRA3140576_slid_AE_5"/>
    <n v="2011"/>
    <x v="1"/>
    <s v=""/>
    <s v=""/>
    <s v=""/>
    <n v="43000"/>
    <n v="1000"/>
    <n v="1920"/>
    <x v="0"/>
    <n v="43000"/>
    <n v="1000"/>
    <n v="1920"/>
    <s v="a"/>
    <n v="348000"/>
    <n v="1000"/>
    <n v="22700"/>
    <s v="b"/>
    <n v="348000"/>
    <n v="1000"/>
    <n v="22700"/>
    <s v="b"/>
  </r>
  <r>
    <x v="10"/>
    <x v="44"/>
    <s v=""/>
    <x v="4"/>
    <s v="RTRA3140576_slid_AE_5"/>
    <n v="2011"/>
    <x v="1"/>
    <s v=""/>
    <s v=""/>
    <s v=""/>
    <n v="40000"/>
    <n v="1000"/>
    <n v="1280"/>
    <x v="0"/>
    <n v="40000"/>
    <n v="1000"/>
    <n v="1280"/>
    <s v="a"/>
    <n v="621000"/>
    <n v="1000"/>
    <n v="27900"/>
    <s v="a"/>
    <n v="621000"/>
    <n v="1000"/>
    <n v="27900"/>
    <s v="a"/>
  </r>
  <r>
    <x v="10"/>
    <x v="45"/>
    <s v=""/>
    <x v="4"/>
    <s v="RTRA3140576_slid_AE_5"/>
    <n v="2011"/>
    <x v="1"/>
    <s v=""/>
    <s v=""/>
    <s v=""/>
    <n v="28000"/>
    <n v="1000"/>
    <n v="3290"/>
    <x v="1"/>
    <n v="28000"/>
    <n v="1000"/>
    <n v="3290"/>
    <s v="b"/>
    <n v="132000"/>
    <n v="1000"/>
    <n v="14500"/>
    <s v="b"/>
    <n v="132000"/>
    <n v="1000"/>
    <n v="14500"/>
    <s v="b"/>
  </r>
  <r>
    <x v="10"/>
    <x v="46"/>
    <s v=""/>
    <x v="4"/>
    <s v="RTRA3140576_slid_AE_5"/>
    <n v="2011"/>
    <x v="1"/>
    <s v=""/>
    <s v=""/>
    <s v=""/>
    <n v="16700"/>
    <n v="1000"/>
    <n v="1770"/>
    <x v="1"/>
    <n v="16700"/>
    <n v="1000"/>
    <n v="1770"/>
    <s v="b"/>
    <n v="260000"/>
    <n v="1000"/>
    <n v="19900"/>
    <s v="b"/>
    <n v="260000"/>
    <n v="1000"/>
    <n v="19900"/>
    <s v="b"/>
  </r>
  <r>
    <x v="10"/>
    <x v="47"/>
    <s v=""/>
    <x v="4"/>
    <s v="RTRA3140576_slid_AE_5"/>
    <n v="2011"/>
    <x v="1"/>
    <s v=""/>
    <s v=""/>
    <s v=""/>
    <n v="24000"/>
    <n v="1000"/>
    <n v="1840"/>
    <x v="1"/>
    <n v="24000"/>
    <n v="1000"/>
    <n v="1840"/>
    <s v="b"/>
    <n v="201000"/>
    <n v="1000"/>
    <n v="28300"/>
    <s v="b"/>
    <n v="201000"/>
    <n v="1000"/>
    <n v="28300"/>
    <s v="b"/>
  </r>
  <r>
    <x v="10"/>
    <x v="48"/>
    <s v=""/>
    <x v="4"/>
    <s v="RTRA3140576_slid_AE_5"/>
    <n v="2011"/>
    <x v="1"/>
    <s v=""/>
    <s v=""/>
    <s v=""/>
    <n v="57000"/>
    <n v="1000"/>
    <n v="3470"/>
    <x v="1"/>
    <n v="57000"/>
    <n v="1000"/>
    <n v="3470"/>
    <s v="b"/>
    <n v="182000"/>
    <n v="1000"/>
    <n v="16500"/>
    <s v="b"/>
    <n v="182000"/>
    <n v="1000"/>
    <n v="16500"/>
    <s v="b"/>
  </r>
  <r>
    <x v="10"/>
    <x v="0"/>
    <s v=""/>
    <x v="4"/>
    <s v="RTRA3140576_slid_AE_5"/>
    <n v="2011"/>
    <x v="2"/>
    <s v=""/>
    <s v=""/>
    <s v=""/>
    <n v="50000"/>
    <n v="1000"/>
    <n v="774"/>
    <x v="0"/>
    <n v="50000"/>
    <n v="1000"/>
    <n v="774"/>
    <s v="a"/>
    <n v="3973000"/>
    <n v="1000"/>
    <n v="32200"/>
    <s v="a"/>
    <n v="3973000"/>
    <n v="1000"/>
    <n v="32200"/>
    <s v="a"/>
  </r>
  <r>
    <x v="11"/>
    <x v="0"/>
    <s v=""/>
    <x v="4"/>
    <s v="RTRA3140576_slid_AE_5"/>
    <n v="2011"/>
    <x v="2"/>
    <s v=""/>
    <s v=""/>
    <s v=""/>
    <n v="50000"/>
    <n v="1000"/>
    <n v="774"/>
    <x v="0"/>
    <n v="50000"/>
    <n v="1000"/>
    <n v="774"/>
    <s v="a"/>
    <n v="3973000"/>
    <n v="1000"/>
    <n v="32200"/>
    <s v="a"/>
    <n v="3973000"/>
    <n v="1000"/>
    <n v="32200"/>
    <s v="a"/>
  </r>
  <r>
    <x v="11"/>
    <x v="28"/>
    <s v=""/>
    <x v="4"/>
    <s v="RTRA3140576_slid_AE_5"/>
    <n v="2011"/>
    <x v="2"/>
    <s v=""/>
    <s v=""/>
    <s v=""/>
    <n v="93000"/>
    <n v="1000"/>
    <n v="5200"/>
    <x v="1"/>
    <n v="93000"/>
    <n v="1000"/>
    <n v="5200"/>
    <s v="b"/>
    <n v="349000"/>
    <n v="1000"/>
    <n v="21800"/>
    <s v="b"/>
    <n v="349000"/>
    <n v="1000"/>
    <n v="21800"/>
    <s v="b"/>
  </r>
  <r>
    <x v="11"/>
    <x v="29"/>
    <s v=""/>
    <x v="4"/>
    <s v="RTRA3140576_slid_AE_5"/>
    <n v="2011"/>
    <x v="2"/>
    <s v=""/>
    <s v=""/>
    <s v=""/>
    <n v="59000"/>
    <n v="1000"/>
    <n v="4260"/>
    <x v="1"/>
    <n v="59000"/>
    <n v="1000"/>
    <n v="4260"/>
    <s v="b"/>
    <n v="435000"/>
    <n v="1000"/>
    <n v="30200"/>
    <s v="b"/>
    <n v="435000"/>
    <n v="1000"/>
    <n v="30200"/>
    <s v="b"/>
  </r>
  <r>
    <x v="11"/>
    <x v="30"/>
    <s v=""/>
    <x v="4"/>
    <s v="RTRA3140576_slid_AE_5"/>
    <n v="2011"/>
    <x v="2"/>
    <s v=""/>
    <s v=""/>
    <s v=""/>
    <n v="66000"/>
    <n v="1000"/>
    <n v="3020"/>
    <x v="0"/>
    <n v="66000"/>
    <n v="1000"/>
    <n v="3020"/>
    <s v="a"/>
    <n v="414000"/>
    <n v="1000"/>
    <n v="28200"/>
    <s v="b"/>
    <n v="414000"/>
    <n v="1000"/>
    <n v="28200"/>
    <s v="b"/>
  </r>
  <r>
    <x v="11"/>
    <x v="31"/>
    <s v=""/>
    <x v="4"/>
    <s v="RTRA3140576_slid_AE_5"/>
    <n v="2011"/>
    <x v="2"/>
    <s v=""/>
    <s v=""/>
    <s v=""/>
    <n v="96000"/>
    <n v="1000"/>
    <n v="14900"/>
    <x v="2"/>
    <n v="96000"/>
    <n v="1000"/>
    <n v="14900"/>
    <s v="c"/>
    <n v="58000"/>
    <n v="1000"/>
    <n v="9020"/>
    <s v="c"/>
    <n v="58000"/>
    <n v="1000"/>
    <n v="9020"/>
    <s v="c"/>
  </r>
  <r>
    <x v="11"/>
    <x v="32"/>
    <s v=""/>
    <x v="4"/>
    <s v="RTRA3140576_slid_AE_5"/>
    <n v="2011"/>
    <x v="2"/>
    <s v=""/>
    <s v=""/>
    <s v=""/>
    <n v="69000"/>
    <n v="1000"/>
    <n v="5850"/>
    <x v="1"/>
    <n v="69000"/>
    <n v="1000"/>
    <n v="5850"/>
    <s v="b"/>
    <n v="264000"/>
    <n v="1000"/>
    <n v="26300"/>
    <s v="b"/>
    <n v="264000"/>
    <n v="1000"/>
    <n v="26300"/>
    <s v="b"/>
  </r>
  <r>
    <x v="11"/>
    <x v="33"/>
    <s v=""/>
    <x v="4"/>
    <s v="RTRA3140576_slid_AE_5"/>
    <n v="2011"/>
    <x v="2"/>
    <s v=""/>
    <s v=""/>
    <s v=""/>
    <n v="39000"/>
    <n v="1000"/>
    <n v="5430"/>
    <x v="1"/>
    <n v="39000"/>
    <n v="1000"/>
    <n v="5430"/>
    <s v="b"/>
    <n v="131000"/>
    <n v="1000"/>
    <n v="17300"/>
    <s v="b"/>
    <n v="131000"/>
    <n v="1000"/>
    <n v="17300"/>
    <s v="b"/>
  </r>
  <r>
    <x v="11"/>
    <x v="34"/>
    <s v=""/>
    <x v="4"/>
    <s v="RTRA3140576_slid_AE_5"/>
    <n v="2011"/>
    <x v="2"/>
    <s v=""/>
    <s v=""/>
    <s v=""/>
    <n v="36000"/>
    <n v="1000"/>
    <n v="1960"/>
    <x v="1"/>
    <n v="36000"/>
    <n v="1000"/>
    <n v="1960"/>
    <s v="b"/>
    <n v="803000"/>
    <n v="1000"/>
    <n v="41800"/>
    <s v="b"/>
    <n v="803000"/>
    <n v="1000"/>
    <n v="41800"/>
    <s v="b"/>
  </r>
  <r>
    <x v="11"/>
    <x v="35"/>
    <s v=""/>
    <x v="4"/>
    <s v="RTRA3140576_slid_AE_5"/>
    <n v="2011"/>
    <x v="2"/>
    <s v=""/>
    <s v=""/>
    <s v=""/>
    <n v="45000"/>
    <n v="1000"/>
    <n v="1720"/>
    <x v="0"/>
    <n v="45000"/>
    <n v="1000"/>
    <n v="1720"/>
    <s v="a"/>
    <n v="778000"/>
    <n v="1000"/>
    <n v="34400"/>
    <s v="a"/>
    <n v="778000"/>
    <n v="1000"/>
    <n v="34400"/>
    <s v="a"/>
  </r>
  <r>
    <x v="11"/>
    <x v="36"/>
    <s v=""/>
    <x v="4"/>
    <s v="RTRA3140576_slid_AE_5"/>
    <n v="2011"/>
    <x v="2"/>
    <s v=""/>
    <s v=""/>
    <s v=""/>
    <n v="34000"/>
    <n v="1000"/>
    <n v="3530"/>
    <x v="1"/>
    <n v="34000"/>
    <n v="1000"/>
    <n v="3530"/>
    <s v="b"/>
    <n v="106000"/>
    <n v="1000"/>
    <n v="11200"/>
    <s v="b"/>
    <n v="106000"/>
    <n v="1000"/>
    <n v="11200"/>
    <s v="b"/>
  </r>
  <r>
    <x v="11"/>
    <x v="37"/>
    <s v=""/>
    <x v="4"/>
    <s v="RTRA3140576_slid_AE_5"/>
    <n v="2011"/>
    <x v="2"/>
    <s v=""/>
    <s v=""/>
    <s v=""/>
    <n v="45000"/>
    <n v="1000"/>
    <n v="2050"/>
    <x v="0"/>
    <n v="45000"/>
    <n v="1000"/>
    <n v="2050"/>
    <s v="a"/>
    <n v="241000"/>
    <n v="1000"/>
    <n v="21000"/>
    <s v="b"/>
    <n v="241000"/>
    <n v="1000"/>
    <n v="21000"/>
    <s v="b"/>
  </r>
  <r>
    <x v="10"/>
    <x v="28"/>
    <s v=""/>
    <x v="4"/>
    <s v="RTRA3140576_slid_AE_5"/>
    <n v="2011"/>
    <x v="2"/>
    <s v=""/>
    <s v=""/>
    <s v=""/>
    <n v="30000"/>
    <n v="1000"/>
    <n v="5270"/>
    <x v="2"/>
    <n v="30000"/>
    <n v="1000"/>
    <n v="5270"/>
    <s v="c"/>
    <n v="53000"/>
    <n v="1000"/>
    <n v="7740"/>
    <s v="b"/>
    <n v="53000"/>
    <n v="1000"/>
    <n v="7740"/>
    <s v="b"/>
  </r>
  <r>
    <x v="10"/>
    <x v="30"/>
    <s v=""/>
    <x v="4"/>
    <s v="RTRA3140576_slid_AE_5"/>
    <n v="2011"/>
    <x v="2"/>
    <s v=""/>
    <s v=""/>
    <s v=""/>
    <m/>
    <m/>
    <m/>
    <x v="3"/>
    <m/>
    <m/>
    <m/>
    <s v="."/>
    <n v="0"/>
    <m/>
    <m/>
    <s v="."/>
    <n v="0"/>
    <m/>
    <m/>
    <s v="."/>
  </r>
  <r>
    <x v="10"/>
    <x v="31"/>
    <s v=""/>
    <x v="4"/>
    <s v="RTRA3140576_slid_AE_5"/>
    <n v="2011"/>
    <x v="2"/>
    <s v=""/>
    <s v=""/>
    <s v=""/>
    <n v="74000"/>
    <n v="1000"/>
    <n v="9840"/>
    <x v="1"/>
    <n v="74000"/>
    <n v="1000"/>
    <n v="9840"/>
    <s v="b"/>
    <n v="27000"/>
    <n v="1000"/>
    <n v="5010"/>
    <s v="c"/>
    <n v="27000"/>
    <n v="1000"/>
    <n v="5010"/>
    <s v="c"/>
  </r>
  <r>
    <x v="10"/>
    <x v="32"/>
    <s v=""/>
    <x v="4"/>
    <s v="RTRA3140576_slid_AE_5"/>
    <n v="2011"/>
    <x v="2"/>
    <s v=""/>
    <s v=""/>
    <s v=""/>
    <n v="86000"/>
    <n v="1000"/>
    <n v="7020"/>
    <x v="1"/>
    <n v="86000"/>
    <n v="1000"/>
    <n v="7020"/>
    <s v="b"/>
    <n v="57000"/>
    <n v="1000"/>
    <n v="9210"/>
    <s v="c"/>
    <n v="57000"/>
    <n v="1000"/>
    <n v="9210"/>
    <s v="c"/>
  </r>
  <r>
    <x v="10"/>
    <x v="33"/>
    <s v=""/>
    <x v="4"/>
    <s v="RTRA3140576_slid_AE_5"/>
    <n v="2011"/>
    <x v="2"/>
    <s v=""/>
    <s v=""/>
    <s v=""/>
    <n v="48000"/>
    <n v="1000"/>
    <n v="2950"/>
    <x v="1"/>
    <n v="48000"/>
    <n v="1000"/>
    <n v="2950"/>
    <s v="b"/>
    <n v="369000"/>
    <n v="1000"/>
    <n v="24700"/>
    <s v="b"/>
    <n v="369000"/>
    <n v="1000"/>
    <n v="24700"/>
    <s v="b"/>
  </r>
  <r>
    <x v="10"/>
    <x v="34"/>
    <s v=""/>
    <x v="4"/>
    <s v="RTRA3140576_slid_AE_5"/>
    <n v="2011"/>
    <x v="2"/>
    <s v=""/>
    <s v=""/>
    <s v=""/>
    <n v="59000"/>
    <n v="1000"/>
    <n v="2490"/>
    <x v="0"/>
    <n v="59000"/>
    <n v="1000"/>
    <n v="2490"/>
    <s v="a"/>
    <n v="333000"/>
    <n v="1000"/>
    <n v="20200"/>
    <s v="b"/>
    <n v="333000"/>
    <n v="1000"/>
    <n v="20200"/>
    <s v="b"/>
  </r>
  <r>
    <x v="10"/>
    <x v="35"/>
    <s v=""/>
    <x v="4"/>
    <s v="RTRA3140576_slid_AE_5"/>
    <n v="2011"/>
    <x v="2"/>
    <s v=""/>
    <s v=""/>
    <s v=""/>
    <n v="56000"/>
    <n v="1000"/>
    <n v="3620"/>
    <x v="1"/>
    <n v="56000"/>
    <n v="1000"/>
    <n v="3620"/>
    <s v="b"/>
    <n v="175000"/>
    <n v="1000"/>
    <n v="17200"/>
    <s v="b"/>
    <n v="175000"/>
    <n v="1000"/>
    <n v="17200"/>
    <s v="b"/>
  </r>
  <r>
    <x v="10"/>
    <x v="36"/>
    <s v=""/>
    <x v="4"/>
    <s v="RTRA3140576_slid_AE_5"/>
    <n v="2011"/>
    <x v="2"/>
    <s v=""/>
    <s v=""/>
    <s v=""/>
    <n v="58000"/>
    <n v="1000"/>
    <n v="5520"/>
    <x v="1"/>
    <n v="58000"/>
    <n v="1000"/>
    <n v="5520"/>
    <s v="b"/>
    <n v="179000"/>
    <n v="1000"/>
    <n v="21300"/>
    <s v="b"/>
    <n v="179000"/>
    <n v="1000"/>
    <n v="21300"/>
    <s v="b"/>
  </r>
  <r>
    <x v="10"/>
    <x v="37"/>
    <s v=""/>
    <x v="4"/>
    <s v="RTRA3140576_slid_AE_5"/>
    <n v="2011"/>
    <x v="2"/>
    <s v=""/>
    <s v=""/>
    <s v=""/>
    <n v="36000"/>
    <n v="1000"/>
    <n v="4090"/>
    <x v="1"/>
    <n v="36000"/>
    <n v="1000"/>
    <n v="4090"/>
    <s v="b"/>
    <n v="348000"/>
    <n v="1000"/>
    <n v="26100"/>
    <s v="b"/>
    <n v="348000"/>
    <n v="1000"/>
    <n v="26100"/>
    <s v="b"/>
  </r>
  <r>
    <x v="10"/>
    <x v="38"/>
    <s v=""/>
    <x v="4"/>
    <s v="RTRA3140576_slid_AE_5"/>
    <n v="2011"/>
    <x v="2"/>
    <s v=""/>
    <s v=""/>
    <s v=""/>
    <n v="48000"/>
    <n v="1000"/>
    <n v="2280"/>
    <x v="0"/>
    <n v="48000"/>
    <n v="1000"/>
    <n v="2280"/>
    <s v="a"/>
    <n v="229000"/>
    <n v="1000"/>
    <n v="18200"/>
    <s v="b"/>
    <n v="229000"/>
    <n v="1000"/>
    <n v="18200"/>
    <s v="b"/>
  </r>
  <r>
    <x v="10"/>
    <x v="39"/>
    <s v=""/>
    <x v="4"/>
    <s v="RTRA3140576_slid_AE_5"/>
    <n v="2011"/>
    <x v="2"/>
    <s v=""/>
    <s v=""/>
    <s v=""/>
    <n v="89000"/>
    <n v="1000"/>
    <n v="9750"/>
    <x v="1"/>
    <n v="89000"/>
    <n v="1000"/>
    <n v="9750"/>
    <s v="b"/>
    <n v="151000"/>
    <n v="1000"/>
    <n v="19800"/>
    <s v="b"/>
    <n v="151000"/>
    <n v="1000"/>
    <n v="19800"/>
    <s v="b"/>
  </r>
  <r>
    <x v="10"/>
    <x v="40"/>
    <s v=""/>
    <x v="4"/>
    <s v="RTRA3140576_slid_AE_5"/>
    <n v="2011"/>
    <x v="2"/>
    <s v=""/>
    <s v=""/>
    <s v=""/>
    <n v="59000"/>
    <n v="1000"/>
    <n v="9670"/>
    <x v="2"/>
    <n v="59000"/>
    <n v="1000"/>
    <n v="9670"/>
    <s v="c"/>
    <n v="73000"/>
    <n v="1000"/>
    <n v="11900"/>
    <s v="c"/>
    <n v="73000"/>
    <n v="1000"/>
    <n v="11900"/>
    <s v="c"/>
  </r>
  <r>
    <x v="10"/>
    <x v="41"/>
    <s v=""/>
    <x v="4"/>
    <s v="RTRA3140576_slid_AE_5"/>
    <n v="2011"/>
    <x v="2"/>
    <s v=""/>
    <s v=""/>
    <s v=""/>
    <n v="71000"/>
    <n v="1000"/>
    <n v="6850"/>
    <x v="1"/>
    <n v="71000"/>
    <n v="1000"/>
    <n v="6850"/>
    <s v="b"/>
    <n v="332000"/>
    <n v="1000"/>
    <n v="27900"/>
    <s v="b"/>
    <n v="332000"/>
    <n v="1000"/>
    <n v="27900"/>
    <s v="b"/>
  </r>
  <r>
    <x v="10"/>
    <x v="42"/>
    <s v=""/>
    <x v="4"/>
    <s v="RTRA3140576_slid_AE_5"/>
    <n v="2011"/>
    <x v="2"/>
    <s v=""/>
    <s v=""/>
    <s v=""/>
    <n v="28000"/>
    <n v="1000"/>
    <n v="2890"/>
    <x v="1"/>
    <n v="28000"/>
    <n v="1000"/>
    <n v="2890"/>
    <s v="b"/>
    <n v="202000"/>
    <n v="1000"/>
    <n v="25300"/>
    <s v="b"/>
    <n v="202000"/>
    <n v="1000"/>
    <n v="25300"/>
    <s v="b"/>
  </r>
  <r>
    <x v="10"/>
    <x v="43"/>
    <s v=""/>
    <x v="4"/>
    <s v="RTRA3140576_slid_AE_5"/>
    <n v="2011"/>
    <x v="2"/>
    <s v=""/>
    <s v=""/>
    <s v=""/>
    <n v="64000"/>
    <n v="1000"/>
    <n v="4580"/>
    <x v="1"/>
    <n v="64000"/>
    <n v="1000"/>
    <n v="4580"/>
    <s v="b"/>
    <n v="209000"/>
    <n v="1000"/>
    <n v="22900"/>
    <s v="b"/>
    <n v="209000"/>
    <n v="1000"/>
    <n v="22900"/>
    <s v="b"/>
  </r>
  <r>
    <x v="10"/>
    <x v="44"/>
    <s v=""/>
    <x v="4"/>
    <s v="RTRA3140576_slid_AE_5"/>
    <n v="2011"/>
    <x v="2"/>
    <s v=""/>
    <s v=""/>
    <s v=""/>
    <n v="66000"/>
    <n v="1000"/>
    <n v="7890"/>
    <x v="1"/>
    <n v="66000"/>
    <n v="1000"/>
    <n v="7890"/>
    <s v="b"/>
    <n v="118000"/>
    <n v="1000"/>
    <n v="15200"/>
    <s v="b"/>
    <n v="118000"/>
    <n v="1000"/>
    <n v="15200"/>
    <s v="b"/>
  </r>
  <r>
    <x v="10"/>
    <x v="45"/>
    <s v=""/>
    <x v="4"/>
    <s v="RTRA3140576_slid_AE_5"/>
    <n v="2011"/>
    <x v="2"/>
    <s v=""/>
    <s v=""/>
    <s v=""/>
    <n v="49000"/>
    <n v="1000"/>
    <n v="4130"/>
    <x v="1"/>
    <n v="49000"/>
    <n v="1000"/>
    <n v="4130"/>
    <s v="b"/>
    <n v="212000"/>
    <n v="1000"/>
    <n v="20400"/>
    <s v="b"/>
    <n v="212000"/>
    <n v="1000"/>
    <n v="20400"/>
    <s v="b"/>
  </r>
  <r>
    <x v="10"/>
    <x v="46"/>
    <s v=""/>
    <x v="4"/>
    <s v="RTRA3140576_slid_AE_5"/>
    <n v="2011"/>
    <x v="2"/>
    <s v=""/>
    <s v=""/>
    <s v=""/>
    <n v="24000"/>
    <n v="1000"/>
    <n v="4500"/>
    <x v="2"/>
    <n v="24000"/>
    <n v="1000"/>
    <n v="4500"/>
    <s v="c"/>
    <n v="188000"/>
    <n v="1000"/>
    <n v="21500"/>
    <s v="b"/>
    <n v="188000"/>
    <n v="1000"/>
    <n v="21500"/>
    <s v="b"/>
  </r>
  <r>
    <x v="10"/>
    <x v="47"/>
    <s v=""/>
    <x v="4"/>
    <s v="RTRA3140576_slid_AE_5"/>
    <n v="2011"/>
    <x v="2"/>
    <s v=""/>
    <s v=""/>
    <s v=""/>
    <n v="49000"/>
    <n v="1000"/>
    <n v="5610"/>
    <x v="1"/>
    <n v="49000"/>
    <n v="1000"/>
    <n v="5610"/>
    <s v="b"/>
    <n v="115000"/>
    <n v="1000"/>
    <n v="17700"/>
    <s v="c"/>
    <n v="115000"/>
    <n v="1000"/>
    <n v="17700"/>
    <s v="c"/>
  </r>
  <r>
    <x v="10"/>
    <x v="48"/>
    <s v=""/>
    <x v="4"/>
    <s v="RTRA3140576_slid_AE_5"/>
    <n v="2011"/>
    <x v="2"/>
    <s v=""/>
    <s v=""/>
    <s v=""/>
    <n v="70000"/>
    <n v="1000"/>
    <n v="3150"/>
    <x v="0"/>
    <n v="70000"/>
    <n v="1000"/>
    <n v="3150"/>
    <s v="a"/>
    <n v="224000"/>
    <n v="1000"/>
    <n v="20200"/>
    <s v="b"/>
    <n v="224000"/>
    <n v="1000"/>
    <n v="20200"/>
    <s v="b"/>
  </r>
  <r>
    <x v="12"/>
    <x v="49"/>
    <m/>
    <x v="5"/>
    <m/>
    <m/>
    <x v="3"/>
    <m/>
    <m/>
    <m/>
    <m/>
    <m/>
    <m/>
    <x v="4"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gridDropZones="1" multipleFieldFilters="0">
  <location ref="O9:T81" firstHeaderRow="1" firstDataRow="2" firstDataCol="2" rowPageCount="1" colPageCount="1"/>
  <pivotFields count="26">
    <pivotField axis="axisRow" compact="0" outline="0" showAll="0" defaultSubtotal="0">
      <items count="13">
        <item x="9"/>
        <item x="1"/>
        <item x="5"/>
        <item x="0"/>
        <item x="3"/>
        <item x="4"/>
        <item x="2"/>
        <item x="6"/>
        <item x="7"/>
        <item x="8"/>
        <item x="10"/>
        <item x="11"/>
        <item x="12"/>
      </items>
    </pivotField>
    <pivotField axis="axisRow" compact="0" outline="0" showAll="0">
      <items count="74">
        <item x="49"/>
        <item m="1" x="64"/>
        <item m="1" x="54"/>
        <item m="1" x="65"/>
        <item m="1" x="71"/>
        <item m="1" x="51"/>
        <item m="1" x="56"/>
        <item m="1" x="61"/>
        <item m="1" x="66"/>
        <item m="1" x="67"/>
        <item m="1" x="69"/>
        <item m="1" x="70"/>
        <item m="1" x="72"/>
        <item m="1" x="50"/>
        <item m="1" x="52"/>
        <item m="1" x="53"/>
        <item m="1" x="57"/>
        <item m="1" x="58"/>
        <item m="1" x="59"/>
        <item m="1" x="60"/>
        <item m="1" x="62"/>
        <item m="1" x="63"/>
        <item x="0"/>
        <item x="9"/>
        <item x="10"/>
        <item x="11"/>
        <item x="12"/>
        <item x="3"/>
        <item x="4"/>
        <item x="5"/>
        <item x="6"/>
        <item x="7"/>
        <item x="8"/>
        <item x="1"/>
        <item x="2"/>
        <item m="1" x="68"/>
        <item m="1" x="55"/>
        <item x="14"/>
        <item x="15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16"/>
        <item x="17"/>
        <item x="13"/>
        <item t="default"/>
      </items>
    </pivotField>
    <pivotField compact="0" outline="0" showAll="0"/>
    <pivotField axis="axisPage"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 defaultSubtotal="0"/>
    <pivotField axis="axisCol" compact="0" outline="0" showAll="0">
      <items count="7">
        <item x="1"/>
        <item x="2"/>
        <item x="3"/>
        <item m="1" x="5"/>
        <item m="1" x="4"/>
        <item x="0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multipleItemSelectionAllowed="1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0"/>
    <field x="1"/>
  </rowFields>
  <rowItems count="71">
    <i>
      <x/>
      <x v="22"/>
    </i>
    <i r="1">
      <x v="45"/>
    </i>
    <i r="1">
      <x v="46"/>
    </i>
    <i>
      <x v="1"/>
      <x v="22"/>
    </i>
    <i r="1">
      <x v="27"/>
    </i>
    <i r="1">
      <x v="28"/>
    </i>
    <i r="1">
      <x v="29"/>
    </i>
    <i r="1">
      <x v="30"/>
    </i>
    <i r="1">
      <x v="31"/>
    </i>
    <i r="1">
      <x v="32"/>
    </i>
    <i>
      <x v="2"/>
      <x v="22"/>
    </i>
    <i r="1">
      <x v="37"/>
    </i>
    <i r="1">
      <x v="38"/>
    </i>
    <i>
      <x v="3"/>
      <x v="22"/>
    </i>
    <i r="1">
      <x v="23"/>
    </i>
    <i r="1">
      <x v="24"/>
    </i>
    <i r="1">
      <x v="25"/>
    </i>
    <i r="1">
      <x v="26"/>
    </i>
    <i r="1">
      <x v="72"/>
    </i>
    <i>
      <x v="4"/>
      <x v="22"/>
    </i>
    <i r="1">
      <x v="39"/>
    </i>
    <i r="1">
      <x v="40"/>
    </i>
    <i>
      <x v="5"/>
      <x v="22"/>
    </i>
    <i r="1">
      <x v="70"/>
    </i>
    <i r="1">
      <x v="71"/>
    </i>
    <i>
      <x v="6"/>
      <x v="22"/>
    </i>
    <i r="1">
      <x v="33"/>
    </i>
    <i r="1">
      <x v="34"/>
    </i>
    <i>
      <x v="7"/>
      <x v="22"/>
    </i>
    <i r="1">
      <x v="43"/>
    </i>
    <i r="1">
      <x v="44"/>
    </i>
    <i>
      <x v="8"/>
      <x v="22"/>
    </i>
    <i r="1">
      <x v="41"/>
    </i>
    <i r="1">
      <x v="42"/>
    </i>
    <i>
      <x v="9"/>
      <x v="22"/>
    </i>
    <i r="1">
      <x v="47"/>
    </i>
    <i r="1">
      <x v="48"/>
    </i>
    <i>
      <x v="10"/>
      <x v="22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>
      <x v="11"/>
      <x v="22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>
      <x v="12"/>
      <x/>
    </i>
  </rowItems>
  <colFields count="1">
    <field x="6"/>
  </colFields>
  <colItems count="4">
    <i>
      <x/>
    </i>
    <i>
      <x v="1"/>
    </i>
    <i>
      <x v="2"/>
    </i>
    <i>
      <x v="5"/>
    </i>
  </colItems>
  <pageFields count="1">
    <pageField fld="3" hier="-1"/>
  </pageFields>
  <dataFields count="1">
    <dataField name="Sum of EARNINGS_MEAN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gridDropZones="1" multipleFieldFilters="0">
  <location ref="M9:P13" firstHeaderRow="1" firstDataRow="2" firstDataCol="1" rowPageCount="2" colPageCount="1"/>
  <pivotFields count="26">
    <pivotField axis="axisPage" compact="0" outline="0" showAll="0">
      <items count="14">
        <item x="9"/>
        <item x="1"/>
        <item x="5"/>
        <item x="0"/>
        <item x="3"/>
        <item x="4"/>
        <item x="2"/>
        <item x="6"/>
        <item x="7"/>
        <item x="8"/>
        <item x="10"/>
        <item x="11"/>
        <item x="12"/>
        <item t="default"/>
      </items>
    </pivotField>
    <pivotField axis="axisRow" compact="0" outline="0" showAll="0">
      <items count="74">
        <item x="49"/>
        <item m="1" x="64"/>
        <item m="1" x="54"/>
        <item m="1" x="65"/>
        <item m="1" x="71"/>
        <item m="1" x="51"/>
        <item m="1" x="56"/>
        <item m="1" x="61"/>
        <item m="1" x="66"/>
        <item m="1" x="67"/>
        <item m="1" x="69"/>
        <item m="1" x="70"/>
        <item m="1" x="72"/>
        <item m="1" x="50"/>
        <item m="1" x="52"/>
        <item m="1" x="53"/>
        <item m="1" x="57"/>
        <item m="1" x="58"/>
        <item m="1" x="59"/>
        <item m="1" x="60"/>
        <item m="1" x="62"/>
        <item m="1" x="63"/>
        <item x="9"/>
        <item x="10"/>
        <item x="11"/>
        <item x="12"/>
        <item x="3"/>
        <item x="4"/>
        <item x="5"/>
        <item x="6"/>
        <item x="7"/>
        <item x="8"/>
        <item x="1"/>
        <item x="2"/>
        <item m="1" x="68"/>
        <item m="1" x="55"/>
        <item x="14"/>
        <item x="15"/>
        <item x="18"/>
        <item x="19"/>
        <item x="0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16"/>
        <item x="17"/>
        <item x="13"/>
        <item t="default"/>
      </items>
    </pivotField>
    <pivotField compact="0" outline="0" showAll="0"/>
    <pivotField axis="axisPage"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 defaultSubtotal="0"/>
    <pivotField axis="axisCol" compact="0" outline="0" showAll="0">
      <items count="7">
        <item x="1"/>
        <item x="2"/>
        <item x="3"/>
        <item m="1" x="5"/>
        <item m="1" x="4"/>
        <item x="0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1"/>
  </rowFields>
  <rowItems count="3">
    <i>
      <x v="40"/>
    </i>
    <i>
      <x v="41"/>
    </i>
    <i>
      <x v="42"/>
    </i>
  </rowItems>
  <colFields count="1">
    <field x="6"/>
  </colFields>
  <colItems count="3">
    <i>
      <x/>
    </i>
    <i>
      <x v="1"/>
    </i>
    <i>
      <x v="5"/>
    </i>
  </colItems>
  <pageFields count="2">
    <pageField fld="3" hier="-1"/>
    <pageField fld="0" item="8" hier="-1"/>
  </pageFields>
  <dataFields count="1">
    <dataField name="Sum of EARNINGS_MEAN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gridDropZones="1" multipleFieldFilters="0">
  <location ref="M9:P13" firstHeaderRow="1" firstDataRow="2" firstDataCol="1" rowPageCount="2" colPageCount="1"/>
  <pivotFields count="26">
    <pivotField axis="axisPage" compact="0" outline="0" showAll="0">
      <items count="14">
        <item x="9"/>
        <item x="1"/>
        <item x="5"/>
        <item x="0"/>
        <item x="3"/>
        <item x="4"/>
        <item x="2"/>
        <item x="6"/>
        <item x="7"/>
        <item x="8"/>
        <item x="10"/>
        <item x="11"/>
        <item x="12"/>
        <item t="default"/>
      </items>
    </pivotField>
    <pivotField axis="axisRow" compact="0" outline="0" showAll="0">
      <items count="74">
        <item x="49"/>
        <item m="1" x="64"/>
        <item m="1" x="54"/>
        <item m="1" x="65"/>
        <item m="1" x="71"/>
        <item m="1" x="51"/>
        <item m="1" x="56"/>
        <item m="1" x="61"/>
        <item m="1" x="66"/>
        <item m="1" x="67"/>
        <item m="1" x="69"/>
        <item m="1" x="70"/>
        <item m="1" x="72"/>
        <item m="1" x="50"/>
        <item m="1" x="52"/>
        <item m="1" x="53"/>
        <item m="1" x="57"/>
        <item m="1" x="58"/>
        <item m="1" x="59"/>
        <item m="1" x="60"/>
        <item m="1" x="62"/>
        <item m="1" x="63"/>
        <item x="9"/>
        <item x="10"/>
        <item x="11"/>
        <item x="12"/>
        <item x="3"/>
        <item x="4"/>
        <item x="5"/>
        <item x="6"/>
        <item x="7"/>
        <item x="8"/>
        <item x="1"/>
        <item x="2"/>
        <item m="1" x="68"/>
        <item m="1" x="55"/>
        <item x="14"/>
        <item x="15"/>
        <item x="18"/>
        <item x="19"/>
        <item x="20"/>
        <item x="21"/>
        <item x="22"/>
        <item x="23"/>
        <item x="24"/>
        <item x="25"/>
        <item x="0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16"/>
        <item x="17"/>
        <item x="13"/>
        <item t="default"/>
      </items>
    </pivotField>
    <pivotField compact="0" outline="0" showAll="0"/>
    <pivotField axis="axisPage"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 defaultSubtotal="0"/>
    <pivotField axis="axisCol" compact="0" outline="0" showAll="0">
      <items count="7">
        <item x="1"/>
        <item x="2"/>
        <item x="3"/>
        <item m="1" x="5"/>
        <item m="1" x="4"/>
        <item x="0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1"/>
  </rowFields>
  <rowItems count="3">
    <i>
      <x v="46"/>
    </i>
    <i>
      <x v="47"/>
    </i>
    <i>
      <x v="48"/>
    </i>
  </rowItems>
  <colFields count="1">
    <field x="6"/>
  </colFields>
  <colItems count="3">
    <i>
      <x/>
    </i>
    <i>
      <x v="1"/>
    </i>
    <i>
      <x v="5"/>
    </i>
  </colItems>
  <pageFields count="2">
    <pageField fld="3" hier="-1"/>
    <pageField fld="0" item="9" hier="-1"/>
  </pageFields>
  <dataFields count="1">
    <dataField name="Sum of EARNINGS_MEAN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gridDropZones="1" multipleFieldFilters="0">
  <location ref="M9:P30" firstHeaderRow="1" firstDataRow="2" firstDataCol="1" rowPageCount="3" colPageCount="1"/>
  <pivotFields count="26">
    <pivotField axis="axisPage" compact="0" outline="0" showAll="0">
      <items count="14">
        <item x="9"/>
        <item x="1"/>
        <item x="5"/>
        <item x="0"/>
        <item x="3"/>
        <item x="4"/>
        <item x="2"/>
        <item x="6"/>
        <item x="7"/>
        <item x="8"/>
        <item x="10"/>
        <item x="11"/>
        <item x="12"/>
        <item t="default"/>
      </items>
    </pivotField>
    <pivotField axis="axisRow" compact="0" outline="0" showAll="0">
      <items count="74">
        <item x="49"/>
        <item m="1" x="64"/>
        <item m="1" x="54"/>
        <item m="1" x="65"/>
        <item m="1" x="71"/>
        <item m="1" x="51"/>
        <item m="1" x="56"/>
        <item m="1" x="61"/>
        <item m="1" x="66"/>
        <item m="1" x="67"/>
        <item m="1" x="69"/>
        <item m="1" x="70"/>
        <item m="1" x="72"/>
        <item m="1" x="50"/>
        <item m="1" x="52"/>
        <item m="1" x="53"/>
        <item m="1" x="57"/>
        <item m="1" x="58"/>
        <item m="1" x="59"/>
        <item m="1" x="60"/>
        <item m="1" x="62"/>
        <item m="1" x="63"/>
        <item x="9"/>
        <item x="10"/>
        <item x="11"/>
        <item x="12"/>
        <item x="3"/>
        <item x="4"/>
        <item x="5"/>
        <item x="6"/>
        <item x="7"/>
        <item x="8"/>
        <item x="1"/>
        <item x="2"/>
        <item m="1" x="68"/>
        <item m="1" x="55"/>
        <item x="14"/>
        <item x="15"/>
        <item x="18"/>
        <item x="19"/>
        <item x="20"/>
        <item x="21"/>
        <item x="22"/>
        <item x="23"/>
        <item x="24"/>
        <item x="25"/>
        <item x="26"/>
        <item x="27"/>
        <item x="0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16"/>
        <item x="17"/>
        <item x="13"/>
        <item t="default"/>
      </items>
    </pivotField>
    <pivotField compact="0" outline="0" showAll="0"/>
    <pivotField axis="axisPage"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 defaultSubtotal="0"/>
    <pivotField axis="axisCol" compact="0" outline="0" showAll="0">
      <items count="7">
        <item x="1"/>
        <item x="2"/>
        <item x="3"/>
        <item m="1" x="5"/>
        <item m="1" x="4"/>
        <item x="0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axis="axisPage" compact="0" outline="0" multipleItemSelectionAllowed="1" showAll="0">
      <items count="28">
        <item h="1" m="1" x="9"/>
        <item h="1" m="1" x="20"/>
        <item h="1" m="1" x="7"/>
        <item h="1" m="1" x="23"/>
        <item h="1" m="1" x="15"/>
        <item h="1" m="1" x="8"/>
        <item h="1" m="1" x="10"/>
        <item h="1" m="1" x="13"/>
        <item h="1" m="1" x="26"/>
        <item h="1" m="1" x="16"/>
        <item h="1" m="1" x="14"/>
        <item h="1" m="1" x="12"/>
        <item h="1" m="1" x="5"/>
        <item h="1" m="1" x="18"/>
        <item h="1" m="1" x="21"/>
        <item h="1" m="1" x="25"/>
        <item h="1" m="1" x="11"/>
        <item h="1" m="1" x="22"/>
        <item h="1" m="1" x="19"/>
        <item h="1" m="1" x="17"/>
        <item h="1" m="1" x="6"/>
        <item h="1" m="1" x="24"/>
        <item h="1" x="3"/>
        <item x="0"/>
        <item x="1"/>
        <item x="2"/>
        <item h="1" x="4"/>
        <item t="default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1"/>
  </rowFields>
  <rowItems count="20">
    <i>
      <x v="48"/>
    </i>
    <i>
      <x v="49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</rowItems>
  <colFields count="1">
    <field x="6"/>
  </colFields>
  <colItems count="3">
    <i>
      <x/>
    </i>
    <i>
      <x v="1"/>
    </i>
    <i>
      <x v="5"/>
    </i>
  </colItems>
  <pageFields count="3">
    <pageField fld="3" hier="-1"/>
    <pageField fld="13" hier="-1"/>
    <pageField fld="0" item="10" hier="-1"/>
  </pageFields>
  <dataFields count="1">
    <dataField name="Sum of EARNINGS_MEAN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gridDropZones="1" multipleFieldFilters="0">
  <location ref="M9:P21" firstHeaderRow="1" firstDataRow="2" firstDataCol="1" rowPageCount="3" colPageCount="1"/>
  <pivotFields count="26">
    <pivotField axis="axisPage" compact="0" outline="0" showAll="0">
      <items count="14">
        <item x="9"/>
        <item x="1"/>
        <item x="5"/>
        <item x="0"/>
        <item x="3"/>
        <item x="4"/>
        <item x="2"/>
        <item x="6"/>
        <item x="7"/>
        <item x="8"/>
        <item x="10"/>
        <item x="11"/>
        <item x="12"/>
        <item t="default"/>
      </items>
    </pivotField>
    <pivotField axis="axisRow" compact="0" outline="0" showAll="0">
      <items count="74">
        <item x="49"/>
        <item m="1" x="64"/>
        <item m="1" x="54"/>
        <item m="1" x="65"/>
        <item m="1" x="71"/>
        <item m="1" x="51"/>
        <item m="1" x="56"/>
        <item m="1" x="61"/>
        <item m="1" x="66"/>
        <item m="1" x="67"/>
        <item m="1" x="69"/>
        <item m="1" x="70"/>
        <item m="1" x="72"/>
        <item m="1" x="50"/>
        <item m="1" x="52"/>
        <item m="1" x="53"/>
        <item m="1" x="57"/>
        <item m="1" x="58"/>
        <item m="1" x="59"/>
        <item m="1" x="60"/>
        <item m="1" x="62"/>
        <item m="1" x="63"/>
        <item x="9"/>
        <item x="10"/>
        <item x="11"/>
        <item x="12"/>
        <item x="3"/>
        <item x="4"/>
        <item x="5"/>
        <item x="6"/>
        <item x="7"/>
        <item x="8"/>
        <item x="1"/>
        <item x="2"/>
        <item m="1" x="68"/>
        <item m="1" x="55"/>
        <item x="14"/>
        <item x="15"/>
        <item x="18"/>
        <item x="19"/>
        <item x="20"/>
        <item x="21"/>
        <item x="22"/>
        <item x="23"/>
        <item x="24"/>
        <item x="25"/>
        <item x="26"/>
        <item x="27"/>
        <item x="0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16"/>
        <item x="17"/>
        <item x="13"/>
        <item t="default"/>
      </items>
    </pivotField>
    <pivotField compact="0" outline="0" showAll="0"/>
    <pivotField axis="axisPage"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 defaultSubtotal="0"/>
    <pivotField axis="axisCol" compact="0" outline="0" showAll="0">
      <items count="7">
        <item x="1"/>
        <item x="2"/>
        <item x="3"/>
        <item m="1" x="5"/>
        <item m="1" x="4"/>
        <item x="0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axis="axisPage" compact="0" outline="0" multipleItemSelectionAllowed="1" showAll="0">
      <items count="28">
        <item h="1" m="1" x="9"/>
        <item h="1" m="1" x="20"/>
        <item h="1" m="1" x="7"/>
        <item h="1" m="1" x="23"/>
        <item h="1" m="1" x="15"/>
        <item h="1" m="1" x="8"/>
        <item h="1" m="1" x="10"/>
        <item h="1" m="1" x="13"/>
        <item h="1" m="1" x="26"/>
        <item h="1" m="1" x="16"/>
        <item h="1" m="1" x="14"/>
        <item h="1" m="1" x="12"/>
        <item h="1" m="1" x="5"/>
        <item h="1" m="1" x="18"/>
        <item h="1" m="1" x="21"/>
        <item h="1" m="1" x="25"/>
        <item h="1" m="1" x="11"/>
        <item h="1" m="1" x="22"/>
        <item h="1" m="1" x="19"/>
        <item h="1" m="1" x="17"/>
        <item h="1" m="1" x="6"/>
        <item h="1" m="1" x="24"/>
        <item x="3"/>
        <item x="0"/>
        <item x="1"/>
        <item x="2"/>
        <item x="4"/>
        <item t="default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1"/>
  </rowFields>
  <rowItems count="11"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</rowItems>
  <colFields count="1">
    <field x="6"/>
  </colFields>
  <colItems count="3">
    <i>
      <x/>
    </i>
    <i>
      <x v="1"/>
    </i>
    <i>
      <x v="5"/>
    </i>
  </colItems>
  <pageFields count="3">
    <pageField fld="3" hier="-1"/>
    <pageField fld="13" hier="-1"/>
    <pageField fld="0" item="11" hier="-1"/>
  </pageFields>
  <dataFields count="1">
    <dataField name="Sum of EARNINGS_MEAN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gridDropZones="1" multipleFieldFilters="0">
  <location ref="M9:P32" firstHeaderRow="1" firstDataRow="2" firstDataCol="1" rowPageCount="2" colPageCount="1"/>
  <pivotFields count="26">
    <pivotField axis="axisPage" compact="0" outline="0" showAll="0">
      <items count="14">
        <item x="9"/>
        <item x="1"/>
        <item x="5"/>
        <item x="0"/>
        <item x="3"/>
        <item x="4"/>
        <item x="2"/>
        <item x="6"/>
        <item x="7"/>
        <item x="8"/>
        <item x="10"/>
        <item x="11"/>
        <item x="12"/>
        <item t="default"/>
      </items>
    </pivotField>
    <pivotField axis="axisRow" compact="0" outline="0" showAll="0">
      <items count="74">
        <item x="49"/>
        <item m="1" x="64"/>
        <item m="1" x="54"/>
        <item m="1" x="65"/>
        <item m="1" x="71"/>
        <item m="1" x="51"/>
        <item m="1" x="56"/>
        <item m="1" x="61"/>
        <item m="1" x="66"/>
        <item m="1" x="67"/>
        <item m="1" x="69"/>
        <item m="1" x="70"/>
        <item m="1" x="72"/>
        <item m="1" x="50"/>
        <item m="1" x="52"/>
        <item m="1" x="53"/>
        <item m="1" x="57"/>
        <item m="1" x="58"/>
        <item m="1" x="59"/>
        <item m="1" x="60"/>
        <item m="1" x="62"/>
        <item m="1" x="63"/>
        <item x="9"/>
        <item x="10"/>
        <item x="11"/>
        <item x="12"/>
        <item x="3"/>
        <item x="4"/>
        <item x="5"/>
        <item x="6"/>
        <item x="7"/>
        <item x="8"/>
        <item x="1"/>
        <item x="2"/>
        <item m="1" x="68"/>
        <item m="1" x="55"/>
        <item x="14"/>
        <item x="15"/>
        <item x="18"/>
        <item x="19"/>
        <item x="20"/>
        <item x="21"/>
        <item x="22"/>
        <item x="23"/>
        <item x="24"/>
        <item x="25"/>
        <item x="26"/>
        <item x="27"/>
        <item x="0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16"/>
        <item x="17"/>
        <item x="13"/>
        <item t="default"/>
      </items>
    </pivotField>
    <pivotField compact="0" outline="0" showAll="0"/>
    <pivotField axis="axisPage"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 defaultSubtotal="0"/>
    <pivotField axis="axisCol" compact="0" outline="0" showAll="0">
      <items count="7">
        <item x="1"/>
        <item x="2"/>
        <item x="3"/>
        <item m="1" x="5"/>
        <item m="1" x="4"/>
        <item x="0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1"/>
  </rowFields>
  <rowItems count="22"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</rowItems>
  <colFields count="1">
    <field x="6"/>
  </colFields>
  <colItems count="3">
    <i>
      <x/>
    </i>
    <i>
      <x v="1"/>
    </i>
    <i>
      <x v="5"/>
    </i>
  </colItems>
  <pageFields count="2">
    <pageField fld="3" hier="-1"/>
    <pageField fld="0" item="10" hier="-1"/>
  </pageFields>
  <dataFields count="1">
    <dataField name="Sum of EARNINGS_MEAN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gridDropZones="1" multipleFieldFilters="0">
  <location ref="M9:P13" firstHeaderRow="1" firstDataRow="2" firstDataCol="1" rowPageCount="2" colPageCount="1"/>
  <pivotFields count="26">
    <pivotField axis="axisPage" compact="0" outline="0" showAll="0">
      <items count="14">
        <item x="9"/>
        <item x="1"/>
        <item x="5"/>
        <item x="0"/>
        <item x="3"/>
        <item x="4"/>
        <item x="2"/>
        <item x="6"/>
        <item x="7"/>
        <item x="8"/>
        <item x="10"/>
        <item x="11"/>
        <item x="12"/>
        <item t="default"/>
      </items>
    </pivotField>
    <pivotField axis="axisRow" compact="0" outline="0" showAll="0">
      <items count="74">
        <item x="49"/>
        <item m="1" x="64"/>
        <item m="1" x="54"/>
        <item m="1" x="65"/>
        <item m="1" x="71"/>
        <item m="1" x="51"/>
        <item m="1" x="56"/>
        <item m="1" x="61"/>
        <item m="1" x="66"/>
        <item m="1" x="67"/>
        <item m="1" x="69"/>
        <item m="1" x="70"/>
        <item m="1" x="72"/>
        <item m="1" x="50"/>
        <item m="1" x="52"/>
        <item m="1" x="53"/>
        <item m="1" x="57"/>
        <item m="1" x="58"/>
        <item m="1" x="59"/>
        <item m="1" x="60"/>
        <item m="1" x="62"/>
        <item m="1" x="63"/>
        <item x="9"/>
        <item x="10"/>
        <item x="11"/>
        <item x="12"/>
        <item x="3"/>
        <item x="4"/>
        <item x="5"/>
        <item x="6"/>
        <item x="7"/>
        <item x="8"/>
        <item x="1"/>
        <item x="2"/>
        <item m="1" x="68"/>
        <item m="1" x="55"/>
        <item x="14"/>
        <item x="15"/>
        <item x="18"/>
        <item x="19"/>
        <item x="20"/>
        <item x="21"/>
        <item x="22"/>
        <item x="23"/>
        <item x="0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16"/>
        <item x="17"/>
        <item x="13"/>
        <item t="default"/>
      </items>
    </pivotField>
    <pivotField compact="0" outline="0" showAll="0"/>
    <pivotField axis="axisPage"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 defaultSubtotal="0"/>
    <pivotField axis="axisCol" compact="0" outline="0" showAll="0">
      <items count="7">
        <item x="1"/>
        <item x="2"/>
        <item x="3"/>
        <item m="1" x="5"/>
        <item m="1" x="4"/>
        <item x="0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1"/>
  </rowFields>
  <rowItems count="3">
    <i>
      <x v="44"/>
    </i>
    <i>
      <x v="45"/>
    </i>
    <i>
      <x v="46"/>
    </i>
  </rowItems>
  <colFields count="1">
    <field x="6"/>
  </colFields>
  <colItems count="3">
    <i>
      <x/>
    </i>
    <i>
      <x v="1"/>
    </i>
    <i>
      <x v="5"/>
    </i>
  </colItems>
  <pageFields count="2">
    <pageField fld="3" hier="-1"/>
    <pageField fld="0" item="0" hier="-1"/>
  </pageFields>
  <dataFields count="1">
    <dataField name="Sum of EARNINGS_MEAN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gridDropZones="1" multipleFieldFilters="0">
  <location ref="M9:P17" firstHeaderRow="1" firstDataRow="2" firstDataCol="1" rowPageCount="2" colPageCount="1"/>
  <pivotFields count="26">
    <pivotField axis="axisPage" compact="0" outline="0" showAll="0">
      <items count="14">
        <item x="9"/>
        <item x="1"/>
        <item x="5"/>
        <item x="0"/>
        <item x="3"/>
        <item x="4"/>
        <item x="2"/>
        <item x="6"/>
        <item x="7"/>
        <item x="8"/>
        <item x="10"/>
        <item x="11"/>
        <item x="12"/>
        <item t="default"/>
      </items>
    </pivotField>
    <pivotField axis="axisRow" compact="0" outline="0" showAll="0">
      <items count="74">
        <item x="49"/>
        <item m="1" x="64"/>
        <item m="1" x="54"/>
        <item m="1" x="65"/>
        <item m="1" x="71"/>
        <item m="1" x="51"/>
        <item m="1" x="56"/>
        <item m="1" x="61"/>
        <item m="1" x="66"/>
        <item m="1" x="67"/>
        <item m="1" x="69"/>
        <item m="1" x="70"/>
        <item m="1" x="72"/>
        <item m="1" x="50"/>
        <item m="1" x="52"/>
        <item m="1" x="53"/>
        <item m="1" x="57"/>
        <item m="1" x="58"/>
        <item m="1" x="59"/>
        <item m="1" x="60"/>
        <item m="1" x="62"/>
        <item m="1" x="63"/>
        <item x="9"/>
        <item x="10"/>
        <item x="11"/>
        <item x="12"/>
        <item x="0"/>
        <item x="3"/>
        <item x="4"/>
        <item x="5"/>
        <item x="6"/>
        <item x="7"/>
        <item x="8"/>
        <item x="1"/>
        <item x="2"/>
        <item m="1" x="68"/>
        <item m="1" x="55"/>
        <item x="14"/>
        <item x="15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16"/>
        <item x="17"/>
        <item x="13"/>
        <item t="default"/>
      </items>
    </pivotField>
    <pivotField compact="0" outline="0" showAll="0"/>
    <pivotField axis="axisPage"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 defaultSubtotal="0"/>
    <pivotField axis="axisCol" compact="0" outline="0" showAll="0">
      <items count="7">
        <item x="1"/>
        <item x="2"/>
        <item x="3"/>
        <item m="1" x="5"/>
        <item m="1" x="4"/>
        <item x="0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1"/>
  </rowFields>
  <rowItems count="7">
    <i>
      <x v="26"/>
    </i>
    <i>
      <x v="27"/>
    </i>
    <i>
      <x v="28"/>
    </i>
    <i>
      <x v="29"/>
    </i>
    <i>
      <x v="30"/>
    </i>
    <i>
      <x v="31"/>
    </i>
    <i>
      <x v="32"/>
    </i>
  </rowItems>
  <colFields count="1">
    <field x="6"/>
  </colFields>
  <colItems count="3">
    <i>
      <x/>
    </i>
    <i>
      <x v="1"/>
    </i>
    <i>
      <x v="5"/>
    </i>
  </colItems>
  <pageFields count="2">
    <pageField fld="3" hier="-1"/>
    <pageField fld="0" item="1" hier="-1"/>
  </pageFields>
  <dataFields count="1">
    <dataField name="Sum of EARNINGS_MEAN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gridDropZones="1" multipleFieldFilters="0">
  <location ref="M9:P13" firstHeaderRow="1" firstDataRow="2" firstDataCol="1" rowPageCount="2" colPageCount="1"/>
  <pivotFields count="26">
    <pivotField axis="axisPage" compact="0" outline="0" showAll="0">
      <items count="14">
        <item x="9"/>
        <item x="1"/>
        <item x="5"/>
        <item x="0"/>
        <item x="3"/>
        <item x="4"/>
        <item x="2"/>
        <item x="6"/>
        <item x="7"/>
        <item x="8"/>
        <item x="10"/>
        <item x="11"/>
        <item x="12"/>
        <item t="default"/>
      </items>
    </pivotField>
    <pivotField axis="axisRow" compact="0" outline="0" showAll="0">
      <items count="74">
        <item x="49"/>
        <item m="1" x="64"/>
        <item m="1" x="54"/>
        <item m="1" x="65"/>
        <item m="1" x="71"/>
        <item m="1" x="51"/>
        <item m="1" x="56"/>
        <item m="1" x="61"/>
        <item m="1" x="66"/>
        <item m="1" x="67"/>
        <item m="1" x="69"/>
        <item m="1" x="70"/>
        <item m="1" x="72"/>
        <item m="1" x="50"/>
        <item m="1" x="52"/>
        <item m="1" x="53"/>
        <item m="1" x="57"/>
        <item m="1" x="58"/>
        <item m="1" x="59"/>
        <item m="1" x="60"/>
        <item m="1" x="62"/>
        <item m="1" x="63"/>
        <item x="9"/>
        <item x="10"/>
        <item x="11"/>
        <item x="12"/>
        <item x="3"/>
        <item x="4"/>
        <item x="5"/>
        <item x="6"/>
        <item x="7"/>
        <item x="8"/>
        <item x="1"/>
        <item x="2"/>
        <item m="1" x="68"/>
        <item m="1" x="55"/>
        <item x="0"/>
        <item x="14"/>
        <item x="15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16"/>
        <item x="17"/>
        <item x="13"/>
        <item t="default"/>
      </items>
    </pivotField>
    <pivotField compact="0" outline="0" showAll="0"/>
    <pivotField axis="axisPage"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 defaultSubtotal="0"/>
    <pivotField axis="axisCol" compact="0" outline="0" showAll="0">
      <items count="7">
        <item x="1"/>
        <item x="2"/>
        <item x="3"/>
        <item m="1" x="5"/>
        <item m="1" x="4"/>
        <item x="0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1"/>
  </rowFields>
  <rowItems count="3">
    <i>
      <x v="36"/>
    </i>
    <i>
      <x v="37"/>
    </i>
    <i>
      <x v="38"/>
    </i>
  </rowItems>
  <colFields count="1">
    <field x="6"/>
  </colFields>
  <colItems count="3">
    <i>
      <x/>
    </i>
    <i>
      <x v="1"/>
    </i>
    <i>
      <x v="5"/>
    </i>
  </colItems>
  <pageFields count="2">
    <pageField fld="3" hier="-1"/>
    <pageField fld="0" item="2" hier="-1"/>
  </pageFields>
  <dataFields count="1">
    <dataField name="Sum of EARNINGS_MEAN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gridDropZones="1" multipleFieldFilters="0">
  <location ref="M9:P16" firstHeaderRow="1" firstDataRow="2" firstDataCol="1" rowPageCount="2" colPageCount="1"/>
  <pivotFields count="26">
    <pivotField axis="axisPage" compact="0" outline="0" showAll="0">
      <items count="14">
        <item x="9"/>
        <item x="1"/>
        <item x="5"/>
        <item x="0"/>
        <item x="3"/>
        <item x="4"/>
        <item x="2"/>
        <item x="6"/>
        <item x="7"/>
        <item x="8"/>
        <item x="10"/>
        <item x="11"/>
        <item x="12"/>
        <item t="default"/>
      </items>
    </pivotField>
    <pivotField axis="axisRow" compact="0" outline="0" showAll="0">
      <items count="74">
        <item x="49"/>
        <item m="1" x="64"/>
        <item m="1" x="54"/>
        <item m="1" x="65"/>
        <item m="1" x="71"/>
        <item m="1" x="51"/>
        <item m="1" x="56"/>
        <item m="1" x="61"/>
        <item m="1" x="66"/>
        <item m="1" x="67"/>
        <item m="1" x="69"/>
        <item m="1" x="70"/>
        <item m="1" x="72"/>
        <item m="1" x="50"/>
        <item m="1" x="52"/>
        <item m="1" x="53"/>
        <item m="1" x="57"/>
        <item m="1" x="58"/>
        <item m="1" x="59"/>
        <item m="1" x="60"/>
        <item m="1" x="62"/>
        <item m="1" x="63"/>
        <item x="0"/>
        <item x="9"/>
        <item x="10"/>
        <item x="11"/>
        <item x="12"/>
        <item x="3"/>
        <item x="4"/>
        <item x="5"/>
        <item x="6"/>
        <item x="7"/>
        <item x="8"/>
        <item x="1"/>
        <item x="2"/>
        <item m="1" x="68"/>
        <item m="1" x="55"/>
        <item x="14"/>
        <item x="15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16"/>
        <item x="17"/>
        <item x="13"/>
        <item t="default"/>
      </items>
    </pivotField>
    <pivotField compact="0" outline="0" showAll="0"/>
    <pivotField axis="axisPage"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 defaultSubtotal="0"/>
    <pivotField axis="axisCol" compact="0" outline="0" showAll="0">
      <items count="7">
        <item x="1"/>
        <item x="2"/>
        <item x="3"/>
        <item m="1" x="5"/>
        <item m="1" x="4"/>
        <item x="0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1"/>
  </rowFields>
  <rowItems count="6">
    <i>
      <x v="22"/>
    </i>
    <i>
      <x v="23"/>
    </i>
    <i>
      <x v="24"/>
    </i>
    <i>
      <x v="25"/>
    </i>
    <i>
      <x v="26"/>
    </i>
    <i>
      <x v="72"/>
    </i>
  </rowItems>
  <colFields count="1">
    <field x="6"/>
  </colFields>
  <colItems count="3">
    <i>
      <x/>
    </i>
    <i>
      <x v="1"/>
    </i>
    <i>
      <x v="5"/>
    </i>
  </colItems>
  <pageFields count="2">
    <pageField fld="3" hier="-1"/>
    <pageField fld="0" item="3" hier="-1"/>
  </pageFields>
  <dataFields count="1">
    <dataField name="Sum of EARNINGS_MEAN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gridDropZones="1" multipleFieldFilters="0">
  <location ref="M9:P13" firstHeaderRow="1" firstDataRow="2" firstDataCol="1" rowPageCount="2" colPageCount="1"/>
  <pivotFields count="26">
    <pivotField axis="axisPage" compact="0" outline="0" showAll="0">
      <items count="14">
        <item x="9"/>
        <item x="1"/>
        <item x="5"/>
        <item x="0"/>
        <item x="3"/>
        <item x="4"/>
        <item x="2"/>
        <item x="6"/>
        <item x="7"/>
        <item x="8"/>
        <item x="10"/>
        <item x="11"/>
        <item x="12"/>
        <item t="default"/>
      </items>
    </pivotField>
    <pivotField axis="axisRow" compact="0" outline="0" showAll="0">
      <items count="74">
        <item x="49"/>
        <item m="1" x="64"/>
        <item m="1" x="54"/>
        <item m="1" x="65"/>
        <item m="1" x="71"/>
        <item m="1" x="51"/>
        <item m="1" x="56"/>
        <item m="1" x="61"/>
        <item m="1" x="66"/>
        <item m="1" x="67"/>
        <item m="1" x="69"/>
        <item m="1" x="70"/>
        <item m="1" x="72"/>
        <item m="1" x="50"/>
        <item m="1" x="52"/>
        <item m="1" x="53"/>
        <item m="1" x="57"/>
        <item m="1" x="58"/>
        <item m="1" x="59"/>
        <item m="1" x="60"/>
        <item m="1" x="62"/>
        <item m="1" x="63"/>
        <item x="9"/>
        <item x="10"/>
        <item x="11"/>
        <item x="12"/>
        <item x="3"/>
        <item x="4"/>
        <item x="5"/>
        <item x="6"/>
        <item x="7"/>
        <item x="8"/>
        <item x="1"/>
        <item x="2"/>
        <item m="1" x="68"/>
        <item m="1" x="55"/>
        <item x="14"/>
        <item x="15"/>
        <item x="0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16"/>
        <item x="17"/>
        <item x="13"/>
        <item t="default"/>
      </items>
    </pivotField>
    <pivotField compact="0" outline="0" showAll="0"/>
    <pivotField axis="axisPage"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 defaultSubtotal="0"/>
    <pivotField axis="axisCol" compact="0" outline="0" showAll="0">
      <items count="7">
        <item x="1"/>
        <item x="2"/>
        <item x="3"/>
        <item m="1" x="5"/>
        <item m="1" x="4"/>
        <item x="0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1"/>
  </rowFields>
  <rowItems count="3">
    <i>
      <x v="38"/>
    </i>
    <i>
      <x v="39"/>
    </i>
    <i>
      <x v="40"/>
    </i>
  </rowItems>
  <colFields count="1">
    <field x="6"/>
  </colFields>
  <colItems count="3">
    <i>
      <x/>
    </i>
    <i>
      <x v="1"/>
    </i>
    <i>
      <x v="5"/>
    </i>
  </colItems>
  <pageFields count="2">
    <pageField fld="3" hier="-1"/>
    <pageField fld="0" item="4" hier="-1"/>
  </pageFields>
  <dataFields count="1">
    <dataField name="Sum of EARNINGS_MEAN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gridDropZones="1" multipleFieldFilters="0">
  <location ref="M9:P13" firstHeaderRow="1" firstDataRow="2" firstDataCol="1" rowPageCount="2" colPageCount="1"/>
  <pivotFields count="26">
    <pivotField axis="axisPage" compact="0" outline="0" showAll="0">
      <items count="14">
        <item x="9"/>
        <item x="1"/>
        <item x="5"/>
        <item x="0"/>
        <item x="3"/>
        <item x="4"/>
        <item x="2"/>
        <item x="6"/>
        <item x="7"/>
        <item x="8"/>
        <item x="10"/>
        <item x="11"/>
        <item x="12"/>
        <item t="default"/>
      </items>
    </pivotField>
    <pivotField axis="axisRow" compact="0" outline="0" showAll="0">
      <items count="74">
        <item x="49"/>
        <item m="1" x="64"/>
        <item m="1" x="54"/>
        <item m="1" x="65"/>
        <item m="1" x="71"/>
        <item m="1" x="51"/>
        <item m="1" x="56"/>
        <item m="1" x="61"/>
        <item m="1" x="66"/>
        <item m="1" x="67"/>
        <item m="1" x="69"/>
        <item m="1" x="70"/>
        <item m="1" x="72"/>
        <item m="1" x="50"/>
        <item m="1" x="52"/>
        <item m="1" x="53"/>
        <item m="1" x="57"/>
        <item m="1" x="58"/>
        <item m="1" x="59"/>
        <item m="1" x="60"/>
        <item m="1" x="62"/>
        <item m="1" x="63"/>
        <item x="9"/>
        <item x="10"/>
        <item x="11"/>
        <item x="12"/>
        <item x="3"/>
        <item x="4"/>
        <item x="5"/>
        <item x="6"/>
        <item x="7"/>
        <item x="8"/>
        <item x="1"/>
        <item x="0"/>
        <item x="2"/>
        <item m="1" x="68"/>
        <item m="1" x="55"/>
        <item x="14"/>
        <item x="15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16"/>
        <item x="17"/>
        <item x="13"/>
        <item t="default"/>
      </items>
    </pivotField>
    <pivotField compact="0" outline="0" showAll="0"/>
    <pivotField axis="axisPage"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 defaultSubtotal="0"/>
    <pivotField axis="axisCol" compact="0" outline="0" showAll="0">
      <items count="7">
        <item x="1"/>
        <item x="2"/>
        <item x="3"/>
        <item m="1" x="5"/>
        <item m="1" x="4"/>
        <item x="0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1"/>
  </rowFields>
  <rowItems count="3">
    <i>
      <x v="33"/>
    </i>
    <i>
      <x v="70"/>
    </i>
    <i>
      <x v="71"/>
    </i>
  </rowItems>
  <colFields count="1">
    <field x="6"/>
  </colFields>
  <colItems count="3">
    <i>
      <x/>
    </i>
    <i>
      <x v="1"/>
    </i>
    <i>
      <x v="5"/>
    </i>
  </colItems>
  <pageFields count="2">
    <pageField fld="3" hier="-1"/>
    <pageField fld="0" item="5" hier="-1"/>
  </pageFields>
  <dataFields count="1">
    <dataField name="Sum of EARNINGS_MEAN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gridDropZones="1" multipleFieldFilters="0">
  <location ref="M9:P13" firstHeaderRow="1" firstDataRow="2" firstDataCol="1" rowPageCount="2" colPageCount="1"/>
  <pivotFields count="26">
    <pivotField axis="axisPage" compact="0" outline="0" showAll="0">
      <items count="14">
        <item x="9"/>
        <item x="1"/>
        <item x="5"/>
        <item x="0"/>
        <item x="3"/>
        <item x="4"/>
        <item x="2"/>
        <item x="6"/>
        <item x="7"/>
        <item x="8"/>
        <item x="10"/>
        <item x="11"/>
        <item x="12"/>
        <item t="default"/>
      </items>
    </pivotField>
    <pivotField axis="axisRow" compact="0" outline="0" showAll="0">
      <items count="74">
        <item x="49"/>
        <item m="1" x="64"/>
        <item m="1" x="54"/>
        <item m="1" x="65"/>
        <item m="1" x="71"/>
        <item m="1" x="51"/>
        <item m="1" x="56"/>
        <item m="1" x="61"/>
        <item m="1" x="66"/>
        <item m="1" x="67"/>
        <item m="1" x="69"/>
        <item m="1" x="70"/>
        <item m="1" x="72"/>
        <item m="1" x="50"/>
        <item m="1" x="52"/>
        <item m="1" x="53"/>
        <item m="1" x="57"/>
        <item m="1" x="58"/>
        <item m="1" x="59"/>
        <item m="1" x="60"/>
        <item m="1" x="62"/>
        <item m="1" x="63"/>
        <item x="9"/>
        <item x="10"/>
        <item x="11"/>
        <item x="12"/>
        <item x="3"/>
        <item x="4"/>
        <item x="5"/>
        <item x="6"/>
        <item x="7"/>
        <item x="8"/>
        <item x="0"/>
        <item x="1"/>
        <item x="2"/>
        <item m="1" x="68"/>
        <item m="1" x="55"/>
        <item x="14"/>
        <item x="15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16"/>
        <item x="17"/>
        <item x="13"/>
        <item t="default"/>
      </items>
    </pivotField>
    <pivotField compact="0" outline="0" showAll="0"/>
    <pivotField axis="axisPage"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 defaultSubtotal="0"/>
    <pivotField axis="axisCol" compact="0" outline="0" showAll="0">
      <items count="7">
        <item x="1"/>
        <item x="2"/>
        <item x="3"/>
        <item m="1" x="5"/>
        <item m="1" x="4"/>
        <item x="0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1"/>
  </rowFields>
  <rowItems count="3">
    <i>
      <x v="32"/>
    </i>
    <i>
      <x v="33"/>
    </i>
    <i>
      <x v="34"/>
    </i>
  </rowItems>
  <colFields count="1">
    <field x="6"/>
  </colFields>
  <colItems count="3">
    <i>
      <x/>
    </i>
    <i>
      <x v="1"/>
    </i>
    <i>
      <x v="5"/>
    </i>
  </colItems>
  <pageFields count="2">
    <pageField fld="3" hier="-1"/>
    <pageField fld="0" item="6" hier="-1"/>
  </pageFields>
  <dataFields count="1">
    <dataField name="Sum of EARNINGS_MEAN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gridDropZones="1" multipleFieldFilters="0">
  <location ref="M9:P13" firstHeaderRow="1" firstDataRow="2" firstDataCol="1" rowPageCount="2" colPageCount="1"/>
  <pivotFields count="26">
    <pivotField axis="axisPage" compact="0" outline="0" showAll="0">
      <items count="14">
        <item x="9"/>
        <item x="1"/>
        <item x="5"/>
        <item x="0"/>
        <item x="3"/>
        <item x="4"/>
        <item x="2"/>
        <item x="6"/>
        <item x="7"/>
        <item x="8"/>
        <item x="10"/>
        <item x="11"/>
        <item x="12"/>
        <item t="default"/>
      </items>
    </pivotField>
    <pivotField axis="axisRow" compact="0" outline="0" showAll="0">
      <items count="74">
        <item x="49"/>
        <item m="1" x="64"/>
        <item m="1" x="54"/>
        <item m="1" x="65"/>
        <item m="1" x="71"/>
        <item m="1" x="51"/>
        <item m="1" x="56"/>
        <item m="1" x="61"/>
        <item m="1" x="66"/>
        <item m="1" x="67"/>
        <item m="1" x="69"/>
        <item m="1" x="70"/>
        <item m="1" x="72"/>
        <item m="1" x="50"/>
        <item m="1" x="52"/>
        <item m="1" x="53"/>
        <item m="1" x="57"/>
        <item m="1" x="58"/>
        <item m="1" x="59"/>
        <item m="1" x="60"/>
        <item m="1" x="62"/>
        <item m="1" x="63"/>
        <item x="9"/>
        <item x="10"/>
        <item x="11"/>
        <item x="12"/>
        <item x="3"/>
        <item x="4"/>
        <item x="5"/>
        <item x="6"/>
        <item x="7"/>
        <item x="8"/>
        <item x="1"/>
        <item x="2"/>
        <item m="1" x="68"/>
        <item m="1" x="55"/>
        <item x="14"/>
        <item x="15"/>
        <item x="18"/>
        <item x="19"/>
        <item x="20"/>
        <item x="21"/>
        <item x="0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16"/>
        <item x="17"/>
        <item x="13"/>
        <item t="default"/>
      </items>
    </pivotField>
    <pivotField compact="0" outline="0" showAll="0"/>
    <pivotField axis="axisPage"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 defaultSubtotal="0"/>
    <pivotField axis="axisCol" compact="0" outline="0" showAll="0">
      <items count="7">
        <item x="1"/>
        <item x="2"/>
        <item x="3"/>
        <item m="1" x="5"/>
        <item m="1" x="4"/>
        <item x="0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1"/>
  </rowFields>
  <rowItems count="3">
    <i>
      <x v="42"/>
    </i>
    <i>
      <x v="43"/>
    </i>
    <i>
      <x v="44"/>
    </i>
  </rowItems>
  <colFields count="1">
    <field x="6"/>
  </colFields>
  <colItems count="3">
    <i>
      <x/>
    </i>
    <i>
      <x v="1"/>
    </i>
    <i>
      <x v="5"/>
    </i>
  </colItems>
  <pageFields count="2">
    <pageField fld="3" hier="-1"/>
    <pageField fld="0" item="7" hier="-1"/>
  </pageFields>
  <dataFields count="1">
    <dataField name="Sum of EARNINGS_MEAN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ExternalData_1" connectionId="1" autoFormatId="0" applyNumberFormats="0" applyBorderFormats="0" applyFontFormats="1" applyPatternFormats="1" applyAlignmentFormats="0" applyWidthHeightFormats="0">
  <queryTableRefresh preserveSortFilterLayout="0" nextId="39">
    <queryTableFields count="38">
      <queryTableField id="1" name="Dimension" tableColumnId="76"/>
      <queryTableField id="2" name="Dimension_Value" tableColumnId="77"/>
      <queryTableField id="3" name="Label" tableColumnId="78"/>
      <queryTableField id="4" name="Table" tableColumnId="79"/>
      <queryTableField id="5" name="Run_Labels" tableColumnId="80"/>
      <queryTableField id="6" name="YEAR" tableColumnId="81"/>
      <queryTableField id="7" name="SEX" tableColumnId="82"/>
      <queryTableField id="8" name="EDUCATION" tableColumnId="83"/>
      <queryTableField id="9" name="AGE_GROUP" tableColumnId="84"/>
      <queryTableField id="10" name="MARITAL_STATUS" tableColumnId="85"/>
      <queryTableField id="11" name="EARNINGS_MEAN" tableColumnId="86"/>
      <queryTableField id="12" name="EARNINGS_MEAN_BSWCNT" tableColumnId="87"/>
      <queryTableField id="13" name="EARNINGS_MEAN_SE" tableColumnId="88"/>
      <queryTableField id="14" name="EARNINGS_MEAN_QI" tableColumnId="89"/>
      <queryTableField id="15" name="EARNINGS_2011_MEAN" tableColumnId="90"/>
      <queryTableField id="16" name="EARNINGS_2011_MEAN_BSWCNT" tableColumnId="91"/>
      <queryTableField id="17" name="EARNINGS_2011_MEAN_SE" tableColumnId="92"/>
      <queryTableField id="18" name="EARNINGS_2011_MEAN_QI" tableColumnId="93"/>
      <queryTableField id="19" name="EARNINGS_COUNT" tableColumnId="94"/>
      <queryTableField id="20" name="EARNINGS_COUNT_BSWCNT" tableColumnId="95"/>
      <queryTableField id="21" name="EARNINGS_COUNT_SE" tableColumnId="96"/>
      <queryTableField id="22" name="EARNINGS_COUNT_QI" tableColumnId="97"/>
      <queryTableField id="23" name="EARNINGS_2011_COUNT" tableColumnId="98"/>
      <queryTableField id="24" name="EARNINGS_2011_COUNT_BSWCNT" tableColumnId="99"/>
      <queryTableField id="25" name="EARNINGS_2011_COUNT_SE" tableColumnId="100"/>
      <queryTableField id="26" name="EARNINGS_2011_COUNT_QI" tableColumnId="101"/>
      <queryTableField id="27" name="Population" tableColumnId="102"/>
      <queryTableField id="28" name="Sector" tableColumnId="103"/>
      <queryTableField id="29" name="Union" tableColumnId="104"/>
      <queryTableField id="30" name="Disability" tableColumnId="105"/>
      <queryTableField id="31" name="Immigrant" tableColumnId="106"/>
      <queryTableField id="32" name="Recent_Immig" tableColumnId="107"/>
      <queryTableField id="33" name="Vis_Minority" tableColumnId="108"/>
      <queryTableField id="34" name="Aboriginal" tableColumnId="109"/>
      <queryTableField id="35" name="INDUSTRY_2D" tableColumnId="110"/>
      <queryTableField id="36" name="OCCUPATION_2D" tableColumnId="111"/>
      <queryTableField id="37" name="Income_Measure" tableColumnId="112"/>
      <queryTableField id="38" name="CV" tableColumnId="11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slid_AE_Tables_SLID_FTFY" displayName="slid_AE_Tables_SLID_FTFY" ref="A1:AL206" tableType="queryTable" totalsRowShown="0" headerRowDxfId="39" dataDxfId="38">
  <autoFilter ref="A1:AL206"/>
  <tableColumns count="38">
    <tableColumn id="76" uniqueName="76" name="Dimension" queryTableFieldId="1" dataDxfId="37"/>
    <tableColumn id="77" uniqueName="77" name="Dimension_Value" queryTableFieldId="2" dataDxfId="36"/>
    <tableColumn id="78" uniqueName="78" name="Label" queryTableFieldId="3" dataDxfId="35"/>
    <tableColumn id="79" uniqueName="79" name="Table" queryTableFieldId="4" dataDxfId="34"/>
    <tableColumn id="80" uniqueName="80" name="Run_Labels" queryTableFieldId="5" dataDxfId="33"/>
    <tableColumn id="81" uniqueName="81" name="YEAR" queryTableFieldId="6" dataDxfId="32"/>
    <tableColumn id="82" uniqueName="82" name="SEX" queryTableFieldId="7" dataDxfId="31"/>
    <tableColumn id="83" uniqueName="83" name="EDUCATION" queryTableFieldId="8" dataDxfId="30"/>
    <tableColumn id="84" uniqueName="84" name="AGE_GROUP" queryTableFieldId="9" dataDxfId="29"/>
    <tableColumn id="85" uniqueName="85" name="MARITAL_STATUS" queryTableFieldId="10" dataDxfId="28"/>
    <tableColumn id="86" uniqueName="86" name="EARNINGS_MEAN" queryTableFieldId="11" dataDxfId="27"/>
    <tableColumn id="87" uniqueName="87" name="EARNINGS_MEAN_BSWCNT" queryTableFieldId="12" dataDxfId="26"/>
    <tableColumn id="88" uniqueName="88" name="EARNINGS_MEAN_SE" queryTableFieldId="13" dataDxfId="25"/>
    <tableColumn id="89" uniqueName="89" name="EARNINGS_MEAN_QI" queryTableFieldId="14" dataDxfId="24"/>
    <tableColumn id="90" uniqueName="90" name="EARNINGS_2011_MEAN" queryTableFieldId="15" dataDxfId="23"/>
    <tableColumn id="91" uniqueName="91" name="EARNINGS_2011_MEAN_BSWCNT" queryTableFieldId="16" dataDxfId="22"/>
    <tableColumn id="92" uniqueName="92" name="EARNINGS_2011_MEAN_SE" queryTableFieldId="17" dataDxfId="21"/>
    <tableColumn id="93" uniqueName="93" name="EARNINGS_2011_MEAN_QI" queryTableFieldId="18" dataDxfId="20"/>
    <tableColumn id="94" uniqueName="94" name="EARNINGS_COUNT" queryTableFieldId="19" dataDxfId="19"/>
    <tableColumn id="95" uniqueName="95" name="EARNINGS_COUNT_BSWCNT" queryTableFieldId="20" dataDxfId="18"/>
    <tableColumn id="96" uniqueName="96" name="EARNINGS_COUNT_SE" queryTableFieldId="21" dataDxfId="17"/>
    <tableColumn id="97" uniqueName="97" name="EARNINGS_COUNT_QI" queryTableFieldId="22" dataDxfId="16"/>
    <tableColumn id="98" uniqueName="98" name="EARNINGS_2011_COUNT" queryTableFieldId="23" dataDxfId="15"/>
    <tableColumn id="99" uniqueName="99" name="EARNINGS_2011_COUNT_BSWCNT" queryTableFieldId="24" dataDxfId="14"/>
    <tableColumn id="100" uniqueName="100" name="EARNINGS_2011_COUNT_SE" queryTableFieldId="25" dataDxfId="13"/>
    <tableColumn id="101" uniqueName="101" name="EARNINGS_2011_COUNT_QI" queryTableFieldId="26" dataDxfId="12"/>
    <tableColumn id="102" uniqueName="102" name="Population" queryTableFieldId="27" dataDxfId="11"/>
    <tableColumn id="103" uniqueName="103" name="Sector" queryTableFieldId="28" dataDxfId="10"/>
    <tableColumn id="104" uniqueName="104" name="Union" queryTableFieldId="29" dataDxfId="9"/>
    <tableColumn id="105" uniqueName="105" name="Disability" queryTableFieldId="30" dataDxfId="8"/>
    <tableColumn id="106" uniqueName="106" name="Immigrant" queryTableFieldId="31" dataDxfId="7"/>
    <tableColumn id="107" uniqueName="107" name="Recent_Immig" queryTableFieldId="32" dataDxfId="6"/>
    <tableColumn id="108" uniqueName="108" name="Vis_Minority" queryTableFieldId="33" dataDxfId="5"/>
    <tableColumn id="109" uniqueName="109" name="Aboriginal" queryTableFieldId="34" dataDxfId="4"/>
    <tableColumn id="110" uniqueName="110" name="INDUSTRY_2D" queryTableFieldId="35" dataDxfId="3"/>
    <tableColumn id="111" uniqueName="111" name="OCCUPATION_2D" queryTableFieldId="36" dataDxfId="2"/>
    <tableColumn id="112" uniqueName="112" name="Income_Measure" queryTableFieldId="37" dataDxfId="1"/>
    <tableColumn id="113" uniqueName="113" name="CV" queryTableFieldId="38" dataDxfId="0"/>
  </tableColumns>
  <tableStyleInfo name="TableStyleQueryResul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5.bin"/><Relationship Id="rId1" Type="http://schemas.openxmlformats.org/officeDocument/2006/relationships/pivotTable" Target="../pivotTables/pivotTable1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3"/>
  <sheetViews>
    <sheetView workbookViewId="0"/>
  </sheetViews>
  <sheetFormatPr defaultRowHeight="14.4" x14ac:dyDescent="0.3"/>
  <cols>
    <col min="1" max="1" width="29.21875" customWidth="1"/>
    <col min="2" max="2" width="27.21875" customWidth="1"/>
    <col min="4" max="5" width="9.5546875" bestFit="1" customWidth="1"/>
    <col min="6" max="13" width="9.5546875" customWidth="1"/>
    <col min="15" max="15" width="22.109375" bestFit="1" customWidth="1"/>
    <col min="16" max="16" width="19.21875" customWidth="1"/>
    <col min="17" max="17" width="6.77734375" customWidth="1"/>
    <col min="18" max="18" width="5.77734375" customWidth="1"/>
    <col min="19" max="19" width="6.77734375" customWidth="1"/>
    <col min="20" max="20" width="5.77734375" customWidth="1"/>
  </cols>
  <sheetData>
    <row r="1" spans="1:20" ht="14.55" x14ac:dyDescent="0.35">
      <c r="A1" t="s">
        <v>57</v>
      </c>
    </row>
    <row r="2" spans="1:20" ht="14.55" x14ac:dyDescent="0.35">
      <c r="A2" t="s">
        <v>58</v>
      </c>
    </row>
    <row r="3" spans="1:20" ht="14.55" x14ac:dyDescent="0.35">
      <c r="A3" t="s">
        <v>183</v>
      </c>
    </row>
    <row r="4" spans="1:20" ht="14.55" x14ac:dyDescent="0.35">
      <c r="A4" t="s">
        <v>160</v>
      </c>
    </row>
    <row r="7" spans="1:20" ht="14.55" x14ac:dyDescent="0.35">
      <c r="O7" s="1" t="s">
        <v>2</v>
      </c>
      <c r="P7" t="s">
        <v>52</v>
      </c>
    </row>
    <row r="8" spans="1:20" ht="14.55" x14ac:dyDescent="0.35">
      <c r="A8" s="7" t="str">
        <f>"Average "&amp;A2&amp;" For Ontarians and "&amp;A4</f>
        <v>Average Annual Earnings For Ontarians and by Various Demographic Characteristics</v>
      </c>
    </row>
    <row r="9" spans="1:20" ht="14.55" x14ac:dyDescent="0.35">
      <c r="A9" t="s">
        <v>124</v>
      </c>
      <c r="O9" s="1" t="s">
        <v>54</v>
      </c>
      <c r="Q9" s="1" t="s">
        <v>4</v>
      </c>
    </row>
    <row r="10" spans="1:20" ht="14.55" x14ac:dyDescent="0.35">
      <c r="A10" s="9" t="s">
        <v>161</v>
      </c>
      <c r="B10" s="8" t="s">
        <v>162</v>
      </c>
      <c r="C10" s="8"/>
      <c r="D10" s="8" t="s">
        <v>40</v>
      </c>
      <c r="E10" s="10" t="s">
        <v>41</v>
      </c>
      <c r="O10" s="1" t="s">
        <v>17</v>
      </c>
      <c r="P10" s="1" t="s">
        <v>0</v>
      </c>
      <c r="Q10" t="s">
        <v>40</v>
      </c>
      <c r="R10" t="s">
        <v>41</v>
      </c>
      <c r="S10" t="s">
        <v>53</v>
      </c>
    </row>
    <row r="11" spans="1:20" ht="14.55" x14ac:dyDescent="0.35">
      <c r="A11" s="11" t="str">
        <f>+IF(O11="","",VLOOKUP(O11,Labels!$A$1:$B$12,2))</f>
        <v>Aboriginal</v>
      </c>
      <c r="B11" s="12" t="str">
        <f t="shared" ref="B11:B42" si="0">+IF(M11="","Total",M11)</f>
        <v>Total</v>
      </c>
      <c r="C11" s="19">
        <f>+IF(AND(D11&gt;0,E11&gt;0),D11/E11,"- ")</f>
        <v>0.68</v>
      </c>
      <c r="D11" s="12">
        <f t="shared" ref="D11:D42" si="1">+Q11</f>
        <v>34000</v>
      </c>
      <c r="E11" s="13">
        <f t="shared" ref="E11:E42" si="2">+R11</f>
        <v>50000</v>
      </c>
      <c r="F11" s="3"/>
      <c r="G11">
        <f>+IF(ISNUMBER(C11),C11,C$11)</f>
        <v>0.68</v>
      </c>
      <c r="H11" s="3"/>
      <c r="I11" s="3"/>
      <c r="J11" s="6" t="e">
        <f>FIND("|",P11)</f>
        <v>#VALUE!</v>
      </c>
      <c r="K11" s="6">
        <f>+IF(ISNUMBER(J11),J11,0)</f>
        <v>0</v>
      </c>
      <c r="L11" s="3" t="str">
        <f>+MID(P11,K11+1,99)</f>
        <v/>
      </c>
      <c r="M11" s="3" t="str">
        <f>+L11</f>
        <v/>
      </c>
      <c r="O11" t="s">
        <v>21</v>
      </c>
      <c r="Q11" s="2">
        <v>34000</v>
      </c>
      <c r="R11" s="2">
        <v>50000</v>
      </c>
      <c r="S11" s="2"/>
      <c r="T11" s="2">
        <v>42000</v>
      </c>
    </row>
    <row r="12" spans="1:20" ht="14.55" x14ac:dyDescent="0.35">
      <c r="A12" s="11" t="str">
        <f>+IF(O12="","",VLOOKUP(O12,Labels!$A$1:$B$12,2))</f>
        <v/>
      </c>
      <c r="B12" s="12" t="str">
        <f t="shared" si="0"/>
        <v>Aboriginal</v>
      </c>
      <c r="C12" s="19">
        <f t="shared" ref="C12:C75" si="3">+IF(AND(D12&gt;0,E12&gt;0),D12/E12,"- ")</f>
        <v>0.67441860465116277</v>
      </c>
      <c r="D12" s="12">
        <f t="shared" si="1"/>
        <v>29000</v>
      </c>
      <c r="E12" s="13">
        <f t="shared" si="2"/>
        <v>43000</v>
      </c>
      <c r="F12" s="3"/>
      <c r="G12">
        <f t="shared" ref="G12:G75" si="4">+IF(ISNUMBER(C12),C12,C$11)</f>
        <v>0.67441860465116277</v>
      </c>
      <c r="H12" s="3"/>
      <c r="I12" s="3"/>
      <c r="J12" s="6" t="e">
        <f t="shared" ref="J12:J32" si="5">FIND("|",P12)</f>
        <v>#VALUE!</v>
      </c>
      <c r="K12" s="6">
        <f t="shared" ref="K12:K32" si="6">+IF(ISNUMBER(J12),J12,0)</f>
        <v>0</v>
      </c>
      <c r="L12" s="3" t="str">
        <f t="shared" ref="L12:L32" si="7">+MID(P12,K12+1,99)</f>
        <v>Aboriginal</v>
      </c>
      <c r="M12" s="3" t="str">
        <f t="shared" ref="M12:M70" si="8">+L12</f>
        <v>Aboriginal</v>
      </c>
      <c r="P12" t="s">
        <v>21</v>
      </c>
      <c r="Q12" s="2">
        <v>29000</v>
      </c>
      <c r="R12" s="2">
        <v>43000</v>
      </c>
      <c r="S12" s="2"/>
      <c r="T12" s="2">
        <v>35000</v>
      </c>
    </row>
    <row r="13" spans="1:20" ht="14.55" x14ac:dyDescent="0.35">
      <c r="A13" s="11" t="str">
        <f>+IF(O13="","",VLOOKUP(O13,Labels!$A$1:$B$12,2))</f>
        <v/>
      </c>
      <c r="B13" s="12" t="str">
        <f t="shared" si="0"/>
        <v>Not Aboriginal</v>
      </c>
      <c r="C13" s="19">
        <f t="shared" si="3"/>
        <v>0.66666666666666663</v>
      </c>
      <c r="D13" s="12">
        <f t="shared" si="1"/>
        <v>34000</v>
      </c>
      <c r="E13" s="13">
        <f t="shared" si="2"/>
        <v>51000</v>
      </c>
      <c r="F13" s="3"/>
      <c r="G13">
        <f t="shared" si="4"/>
        <v>0.66666666666666663</v>
      </c>
      <c r="H13" s="3"/>
      <c r="I13" s="3"/>
      <c r="J13" s="6" t="e">
        <f t="shared" si="5"/>
        <v>#VALUE!</v>
      </c>
      <c r="K13" s="6">
        <f t="shared" si="6"/>
        <v>0</v>
      </c>
      <c r="L13" s="3" t="str">
        <f t="shared" si="7"/>
        <v>Not Aboriginal</v>
      </c>
      <c r="M13" s="3" t="str">
        <f t="shared" si="8"/>
        <v>Not Aboriginal</v>
      </c>
      <c r="P13" t="s">
        <v>180</v>
      </c>
      <c r="Q13" s="2">
        <v>34000</v>
      </c>
      <c r="R13" s="2">
        <v>51000</v>
      </c>
      <c r="S13" s="2"/>
      <c r="T13" s="2">
        <v>43000</v>
      </c>
    </row>
    <row r="14" spans="1:20" ht="14.55" x14ac:dyDescent="0.35">
      <c r="A14" s="11" t="str">
        <f>+IF(O14="","",VLOOKUP(O14,Labels!$A$1:$B$12,2))</f>
        <v>Age Group</v>
      </c>
      <c r="B14" s="12" t="str">
        <f t="shared" si="0"/>
        <v>Total</v>
      </c>
      <c r="C14" s="19">
        <f t="shared" si="3"/>
        <v>0.68</v>
      </c>
      <c r="D14" s="12">
        <f t="shared" si="1"/>
        <v>34000</v>
      </c>
      <c r="E14" s="13">
        <f t="shared" si="2"/>
        <v>50000</v>
      </c>
      <c r="F14" s="3"/>
      <c r="G14">
        <f t="shared" si="4"/>
        <v>0.68</v>
      </c>
      <c r="H14" s="3"/>
      <c r="I14" s="3"/>
      <c r="J14" s="6" t="e">
        <f t="shared" si="5"/>
        <v>#VALUE!</v>
      </c>
      <c r="K14" s="6">
        <f t="shared" si="6"/>
        <v>0</v>
      </c>
      <c r="L14" s="3" t="str">
        <f t="shared" si="7"/>
        <v/>
      </c>
      <c r="M14" s="3" t="str">
        <f t="shared" si="8"/>
        <v/>
      </c>
      <c r="O14" t="s">
        <v>28</v>
      </c>
      <c r="Q14" s="2">
        <v>34000</v>
      </c>
      <c r="R14" s="2">
        <v>50000</v>
      </c>
      <c r="S14" s="2"/>
      <c r="T14" s="2">
        <v>42000</v>
      </c>
    </row>
    <row r="15" spans="1:20" ht="14.55" x14ac:dyDescent="0.35">
      <c r="A15" s="11" t="str">
        <f>+IF(O15="","",VLOOKUP(O15,Labels!$A$1:$B$12,2))</f>
        <v/>
      </c>
      <c r="B15" s="12" t="str">
        <f t="shared" si="0"/>
        <v>15-24</v>
      </c>
      <c r="C15" s="19">
        <f t="shared" si="3"/>
        <v>0.83333333333333337</v>
      </c>
      <c r="D15" s="12">
        <f t="shared" si="1"/>
        <v>10500</v>
      </c>
      <c r="E15" s="13">
        <f t="shared" si="2"/>
        <v>12600</v>
      </c>
      <c r="F15" s="3"/>
      <c r="G15">
        <f t="shared" si="4"/>
        <v>0.83333333333333337</v>
      </c>
      <c r="H15" s="3"/>
      <c r="I15" s="3"/>
      <c r="J15" s="6" t="e">
        <f t="shared" si="5"/>
        <v>#VALUE!</v>
      </c>
      <c r="K15" s="6">
        <f t="shared" si="6"/>
        <v>0</v>
      </c>
      <c r="L15" s="3" t="str">
        <f t="shared" si="7"/>
        <v>15-24</v>
      </c>
      <c r="M15" s="3" t="str">
        <f t="shared" si="8"/>
        <v>15-24</v>
      </c>
      <c r="P15" t="s">
        <v>27</v>
      </c>
      <c r="Q15" s="2">
        <v>10500</v>
      </c>
      <c r="R15" s="2">
        <v>12600</v>
      </c>
      <c r="S15" s="2"/>
      <c r="T15" s="2">
        <v>11500</v>
      </c>
    </row>
    <row r="16" spans="1:20" ht="14.55" x14ac:dyDescent="0.35">
      <c r="A16" s="11" t="str">
        <f>+IF(O16="","",VLOOKUP(O16,Labels!$A$1:$B$12,2))</f>
        <v/>
      </c>
      <c r="B16" s="12" t="str">
        <f t="shared" si="0"/>
        <v>25-34</v>
      </c>
      <c r="C16" s="19">
        <f t="shared" si="3"/>
        <v>0.77272727272727271</v>
      </c>
      <c r="D16" s="12">
        <f t="shared" si="1"/>
        <v>34000</v>
      </c>
      <c r="E16" s="13">
        <f t="shared" si="2"/>
        <v>44000</v>
      </c>
      <c r="G16">
        <f t="shared" si="4"/>
        <v>0.77272727272727271</v>
      </c>
      <c r="J16" s="6" t="e">
        <f t="shared" si="5"/>
        <v>#VALUE!</v>
      </c>
      <c r="K16" s="6">
        <f t="shared" si="6"/>
        <v>0</v>
      </c>
      <c r="L16" s="3" t="str">
        <f t="shared" si="7"/>
        <v>25-34</v>
      </c>
      <c r="M16" s="3" t="str">
        <f t="shared" si="8"/>
        <v>25-34</v>
      </c>
      <c r="P16" t="s">
        <v>29</v>
      </c>
      <c r="Q16" s="2">
        <v>34000</v>
      </c>
      <c r="R16" s="2">
        <v>44000</v>
      </c>
      <c r="S16" s="2"/>
      <c r="T16" s="2">
        <v>39000</v>
      </c>
    </row>
    <row r="17" spans="1:20" ht="14.55" x14ac:dyDescent="0.35">
      <c r="A17" s="11" t="str">
        <f>+IF(O17="","",VLOOKUP(O17,Labels!$A$1:$B$12,2))</f>
        <v/>
      </c>
      <c r="B17" s="12" t="str">
        <f t="shared" si="0"/>
        <v>35-44</v>
      </c>
      <c r="C17" s="19">
        <f t="shared" si="3"/>
        <v>0.60869565217391308</v>
      </c>
      <c r="D17" s="12">
        <f t="shared" si="1"/>
        <v>42000</v>
      </c>
      <c r="E17" s="13">
        <f t="shared" si="2"/>
        <v>69000</v>
      </c>
      <c r="G17">
        <f t="shared" si="4"/>
        <v>0.60869565217391308</v>
      </c>
      <c r="J17" s="6" t="e">
        <f t="shared" si="5"/>
        <v>#VALUE!</v>
      </c>
      <c r="K17" s="6">
        <f t="shared" si="6"/>
        <v>0</v>
      </c>
      <c r="L17" s="3" t="str">
        <f t="shared" si="7"/>
        <v>35-44</v>
      </c>
      <c r="M17" s="3" t="str">
        <f t="shared" si="8"/>
        <v>35-44</v>
      </c>
      <c r="P17" t="s">
        <v>30</v>
      </c>
      <c r="Q17" s="2">
        <v>42000</v>
      </c>
      <c r="R17" s="2">
        <v>69000</v>
      </c>
      <c r="S17" s="2"/>
      <c r="T17" s="2">
        <v>56000</v>
      </c>
    </row>
    <row r="18" spans="1:20" ht="14.55" x14ac:dyDescent="0.35">
      <c r="A18" s="11" t="str">
        <f>+IF(O18="","",VLOOKUP(O18,Labels!$A$1:$B$12,2))</f>
        <v/>
      </c>
      <c r="B18" s="12" t="str">
        <f t="shared" si="0"/>
        <v>45-54</v>
      </c>
      <c r="C18" s="19">
        <f t="shared" si="3"/>
        <v>0.6428571428571429</v>
      </c>
      <c r="D18" s="12">
        <f t="shared" si="1"/>
        <v>45000</v>
      </c>
      <c r="E18" s="13">
        <f t="shared" si="2"/>
        <v>70000</v>
      </c>
      <c r="G18">
        <f t="shared" si="4"/>
        <v>0.6428571428571429</v>
      </c>
      <c r="J18" s="6" t="e">
        <f t="shared" si="5"/>
        <v>#VALUE!</v>
      </c>
      <c r="K18" s="6">
        <f t="shared" si="6"/>
        <v>0</v>
      </c>
      <c r="L18" s="3" t="str">
        <f t="shared" si="7"/>
        <v>45-54</v>
      </c>
      <c r="M18" s="3" t="str">
        <f t="shared" si="8"/>
        <v>45-54</v>
      </c>
      <c r="P18" t="s">
        <v>31</v>
      </c>
      <c r="Q18" s="2">
        <v>45000</v>
      </c>
      <c r="R18" s="2">
        <v>70000</v>
      </c>
      <c r="S18" s="2"/>
      <c r="T18" s="2">
        <v>58000</v>
      </c>
    </row>
    <row r="19" spans="1:20" ht="14.55" x14ac:dyDescent="0.35">
      <c r="A19" s="11" t="str">
        <f>+IF(O19="","",VLOOKUP(O19,Labels!$A$1:$B$12,2))</f>
        <v/>
      </c>
      <c r="B19" s="12" t="str">
        <f t="shared" si="0"/>
        <v>55-64</v>
      </c>
      <c r="C19" s="19">
        <f t="shared" si="3"/>
        <v>0.67924528301886788</v>
      </c>
      <c r="D19" s="12">
        <f t="shared" si="1"/>
        <v>36000</v>
      </c>
      <c r="E19" s="13">
        <f t="shared" si="2"/>
        <v>53000</v>
      </c>
      <c r="G19">
        <f t="shared" si="4"/>
        <v>0.67924528301886788</v>
      </c>
      <c r="J19" s="6" t="e">
        <f t="shared" si="5"/>
        <v>#VALUE!</v>
      </c>
      <c r="K19" s="6">
        <f t="shared" si="6"/>
        <v>0</v>
      </c>
      <c r="L19" s="3" t="str">
        <f t="shared" si="7"/>
        <v>55-64</v>
      </c>
      <c r="M19" s="3" t="str">
        <f t="shared" si="8"/>
        <v>55-64</v>
      </c>
      <c r="P19" t="s">
        <v>32</v>
      </c>
      <c r="Q19" s="2">
        <v>36000</v>
      </c>
      <c r="R19" s="2">
        <v>53000</v>
      </c>
      <c r="S19" s="2"/>
      <c r="T19" s="2">
        <v>45000</v>
      </c>
    </row>
    <row r="20" spans="1:20" ht="14.55" x14ac:dyDescent="0.35">
      <c r="A20" s="11" t="str">
        <f>+IF(O20="","",VLOOKUP(O20,Labels!$A$1:$B$12,2))</f>
        <v/>
      </c>
      <c r="B20" s="12" t="str">
        <f t="shared" si="0"/>
        <v>65 +</v>
      </c>
      <c r="C20" s="19">
        <f t="shared" si="3"/>
        <v>0.84895833333333337</v>
      </c>
      <c r="D20" s="12">
        <f t="shared" si="1"/>
        <v>16300</v>
      </c>
      <c r="E20" s="13">
        <f t="shared" si="2"/>
        <v>19200</v>
      </c>
      <c r="G20">
        <f t="shared" si="4"/>
        <v>0.84895833333333337</v>
      </c>
      <c r="J20" s="6" t="e">
        <f t="shared" si="5"/>
        <v>#VALUE!</v>
      </c>
      <c r="K20" s="6">
        <f t="shared" si="6"/>
        <v>0</v>
      </c>
      <c r="L20" s="3" t="str">
        <f t="shared" si="7"/>
        <v>65 +</v>
      </c>
      <c r="M20" s="3" t="str">
        <f t="shared" si="8"/>
        <v>65 +</v>
      </c>
      <c r="P20" t="s">
        <v>33</v>
      </c>
      <c r="Q20" s="2">
        <v>16300</v>
      </c>
      <c r="R20" s="2">
        <v>19200</v>
      </c>
      <c r="S20" s="2"/>
      <c r="T20" s="2">
        <v>18100</v>
      </c>
    </row>
    <row r="21" spans="1:20" ht="14.55" x14ac:dyDescent="0.35">
      <c r="A21" s="11" t="str">
        <f>+IF(O21="","",VLOOKUP(O21,Labels!$A$1:$B$12,2))</f>
        <v>Disability</v>
      </c>
      <c r="B21" s="12" t="str">
        <f t="shared" si="0"/>
        <v>Total</v>
      </c>
      <c r="C21" s="19">
        <f t="shared" si="3"/>
        <v>0.68</v>
      </c>
      <c r="D21" s="12">
        <f t="shared" si="1"/>
        <v>34000</v>
      </c>
      <c r="E21" s="13">
        <f t="shared" si="2"/>
        <v>50000</v>
      </c>
      <c r="G21">
        <f t="shared" si="4"/>
        <v>0.68</v>
      </c>
      <c r="J21" s="6" t="e">
        <f t="shared" si="5"/>
        <v>#VALUE!</v>
      </c>
      <c r="K21" s="6">
        <f t="shared" si="6"/>
        <v>0</v>
      </c>
      <c r="L21" s="3" t="str">
        <f t="shared" si="7"/>
        <v/>
      </c>
      <c r="M21" s="3" t="str">
        <f t="shared" si="8"/>
        <v/>
      </c>
      <c r="O21" t="s">
        <v>20</v>
      </c>
      <c r="Q21" s="2">
        <v>34000</v>
      </c>
      <c r="R21" s="2">
        <v>50000</v>
      </c>
      <c r="S21" s="2"/>
      <c r="T21" s="2">
        <v>42000</v>
      </c>
    </row>
    <row r="22" spans="1:20" ht="14.55" x14ac:dyDescent="0.35">
      <c r="A22" s="11" t="str">
        <f>+IF(O22="","",VLOOKUP(O22,Labels!$A$1:$B$12,2))</f>
        <v/>
      </c>
      <c r="B22" s="12" t="str">
        <f t="shared" si="0"/>
        <v>With a Disability</v>
      </c>
      <c r="C22" s="19">
        <f t="shared" si="3"/>
        <v>0.68292682926829273</v>
      </c>
      <c r="D22" s="12">
        <f t="shared" si="1"/>
        <v>28000</v>
      </c>
      <c r="E22" s="13">
        <f t="shared" si="2"/>
        <v>41000</v>
      </c>
      <c r="G22">
        <f t="shared" si="4"/>
        <v>0.68292682926829273</v>
      </c>
      <c r="J22" s="6" t="e">
        <f t="shared" si="5"/>
        <v>#VALUE!</v>
      </c>
      <c r="K22" s="6">
        <f t="shared" si="6"/>
        <v>0</v>
      </c>
      <c r="L22" s="3" t="str">
        <f t="shared" si="7"/>
        <v>With a Disability</v>
      </c>
      <c r="M22" s="3" t="str">
        <f t="shared" si="8"/>
        <v>With a Disability</v>
      </c>
      <c r="P22" t="s">
        <v>168</v>
      </c>
      <c r="Q22" s="2">
        <v>28000</v>
      </c>
      <c r="R22" s="2">
        <v>41000</v>
      </c>
      <c r="S22" s="2"/>
      <c r="T22" s="2">
        <v>34000</v>
      </c>
    </row>
    <row r="23" spans="1:20" ht="14.55" x14ac:dyDescent="0.35">
      <c r="A23" s="11" t="str">
        <f>+IF(O23="","",VLOOKUP(O23,Labels!$A$1:$B$12,2))</f>
        <v/>
      </c>
      <c r="B23" s="12" t="str">
        <f t="shared" si="0"/>
        <v>Without a Disability</v>
      </c>
      <c r="C23" s="19">
        <f t="shared" si="3"/>
        <v>0.69230769230769229</v>
      </c>
      <c r="D23" s="12">
        <f t="shared" si="1"/>
        <v>36000</v>
      </c>
      <c r="E23" s="13">
        <f t="shared" si="2"/>
        <v>52000</v>
      </c>
      <c r="G23">
        <f t="shared" si="4"/>
        <v>0.69230769230769229</v>
      </c>
      <c r="J23" s="6" t="e">
        <f t="shared" si="5"/>
        <v>#VALUE!</v>
      </c>
      <c r="K23" s="6">
        <f t="shared" si="6"/>
        <v>0</v>
      </c>
      <c r="L23" s="3" t="str">
        <f t="shared" si="7"/>
        <v>Without a Disability</v>
      </c>
      <c r="M23" s="3" t="str">
        <f t="shared" si="8"/>
        <v>Without a Disability</v>
      </c>
      <c r="P23" t="s">
        <v>170</v>
      </c>
      <c r="Q23" s="2">
        <v>36000</v>
      </c>
      <c r="R23" s="2">
        <v>52000</v>
      </c>
      <c r="S23" s="2"/>
      <c r="T23" s="2">
        <v>45000</v>
      </c>
    </row>
    <row r="24" spans="1:20" ht="14.55" x14ac:dyDescent="0.35">
      <c r="A24" s="11" t="str">
        <f>+IF(O24="","",VLOOKUP(O24,Labels!$A$1:$B$12,2))</f>
        <v>Education</v>
      </c>
      <c r="B24" s="12" t="str">
        <f t="shared" si="0"/>
        <v>Total</v>
      </c>
      <c r="C24" s="19">
        <f t="shared" si="3"/>
        <v>0.68</v>
      </c>
      <c r="D24" s="12">
        <f t="shared" si="1"/>
        <v>34000</v>
      </c>
      <c r="E24" s="13">
        <f t="shared" si="2"/>
        <v>50000</v>
      </c>
      <c r="G24">
        <f t="shared" si="4"/>
        <v>0.68</v>
      </c>
      <c r="J24" s="6" t="e">
        <f t="shared" si="5"/>
        <v>#VALUE!</v>
      </c>
      <c r="K24" s="6">
        <f t="shared" si="6"/>
        <v>0</v>
      </c>
      <c r="L24" s="3" t="str">
        <f t="shared" si="7"/>
        <v/>
      </c>
      <c r="M24" s="3" t="str">
        <f t="shared" si="8"/>
        <v/>
      </c>
      <c r="O24" t="s">
        <v>35</v>
      </c>
      <c r="Q24" s="2">
        <v>34000</v>
      </c>
      <c r="R24" s="2">
        <v>50000</v>
      </c>
      <c r="S24" s="2"/>
      <c r="T24" s="2">
        <v>42000</v>
      </c>
    </row>
    <row r="25" spans="1:20" ht="14.55" x14ac:dyDescent="0.35">
      <c r="A25" s="11" t="str">
        <f>+IF(O25="","",VLOOKUP(O25,Labels!$A$1:$B$12,2))</f>
        <v/>
      </c>
      <c r="B25" s="12" t="str">
        <f t="shared" si="0"/>
        <v>Less than HS</v>
      </c>
      <c r="C25" s="19">
        <f t="shared" si="3"/>
        <v>0.69166666666666665</v>
      </c>
      <c r="D25" s="12">
        <f t="shared" si="1"/>
        <v>16600</v>
      </c>
      <c r="E25" s="13">
        <f t="shared" si="2"/>
        <v>24000</v>
      </c>
      <c r="G25">
        <f t="shared" si="4"/>
        <v>0.69166666666666665</v>
      </c>
      <c r="J25" s="6">
        <f t="shared" si="5"/>
        <v>3</v>
      </c>
      <c r="K25" s="6">
        <f t="shared" si="6"/>
        <v>3</v>
      </c>
      <c r="L25" s="3" t="str">
        <f t="shared" si="7"/>
        <v>Less than HS</v>
      </c>
      <c r="M25" s="3" t="str">
        <f t="shared" si="8"/>
        <v>Less than HS</v>
      </c>
      <c r="P25" t="s">
        <v>34</v>
      </c>
      <c r="Q25" s="2">
        <v>16600</v>
      </c>
      <c r="R25" s="2">
        <v>24000</v>
      </c>
      <c r="S25" s="2"/>
      <c r="T25" s="2">
        <v>21000</v>
      </c>
    </row>
    <row r="26" spans="1:20" ht="14.55" x14ac:dyDescent="0.35">
      <c r="A26" s="11" t="str">
        <f>+IF(O26="","",VLOOKUP(O26,Labels!$A$1:$B$12,2))</f>
        <v/>
      </c>
      <c r="B26" s="12" t="str">
        <f t="shared" si="0"/>
        <v>H.S. Graduate</v>
      </c>
      <c r="C26" s="19">
        <f t="shared" si="3"/>
        <v>0.70731707317073167</v>
      </c>
      <c r="D26" s="12">
        <f t="shared" si="1"/>
        <v>29000</v>
      </c>
      <c r="E26" s="13">
        <f t="shared" si="2"/>
        <v>41000</v>
      </c>
      <c r="G26">
        <f t="shared" si="4"/>
        <v>0.70731707317073167</v>
      </c>
      <c r="J26" s="6">
        <f t="shared" si="5"/>
        <v>3</v>
      </c>
      <c r="K26" s="6">
        <f t="shared" si="6"/>
        <v>3</v>
      </c>
      <c r="L26" s="3" t="str">
        <f t="shared" si="7"/>
        <v>H.S. Graduate</v>
      </c>
      <c r="M26" s="3" t="str">
        <f t="shared" si="8"/>
        <v>H.S. Graduate</v>
      </c>
      <c r="P26" t="s">
        <v>36</v>
      </c>
      <c r="Q26" s="2">
        <v>29000</v>
      </c>
      <c r="R26" s="2">
        <v>41000</v>
      </c>
      <c r="S26" s="2"/>
      <c r="T26" s="2">
        <v>35000</v>
      </c>
    </row>
    <row r="27" spans="1:20" ht="14.55" x14ac:dyDescent="0.35">
      <c r="A27" s="11" t="str">
        <f>+IF(O27="","",VLOOKUP(O27,Labels!$A$1:$B$12,2))</f>
        <v/>
      </c>
      <c r="B27" s="12" t="str">
        <f t="shared" si="0"/>
        <v>Some PSE</v>
      </c>
      <c r="C27" s="19">
        <f t="shared" si="3"/>
        <v>0.66666666666666663</v>
      </c>
      <c r="D27" s="12">
        <f t="shared" si="1"/>
        <v>30000</v>
      </c>
      <c r="E27" s="13">
        <f t="shared" si="2"/>
        <v>45000</v>
      </c>
      <c r="G27">
        <f t="shared" si="4"/>
        <v>0.66666666666666663</v>
      </c>
      <c r="J27" s="6">
        <f t="shared" si="5"/>
        <v>3</v>
      </c>
      <c r="K27" s="6">
        <f t="shared" si="6"/>
        <v>3</v>
      </c>
      <c r="L27" s="3" t="str">
        <f t="shared" si="7"/>
        <v>Some PSE</v>
      </c>
      <c r="M27" s="3" t="str">
        <f t="shared" si="8"/>
        <v>Some PSE</v>
      </c>
      <c r="P27" t="s">
        <v>37</v>
      </c>
      <c r="Q27" s="2">
        <v>30000</v>
      </c>
      <c r="R27" s="2">
        <v>45000</v>
      </c>
      <c r="S27" s="2"/>
      <c r="T27" s="2">
        <v>37000</v>
      </c>
    </row>
    <row r="28" spans="1:20" ht="14.55" x14ac:dyDescent="0.35">
      <c r="A28" s="11" t="str">
        <f>+IF(O28="","",VLOOKUP(O28,Labels!$A$1:$B$12,2))</f>
        <v/>
      </c>
      <c r="B28" s="12" t="str">
        <f t="shared" si="0"/>
        <v>Bach. Degree</v>
      </c>
      <c r="C28" s="19">
        <f t="shared" si="3"/>
        <v>0.67647058823529416</v>
      </c>
      <c r="D28" s="12">
        <f t="shared" si="1"/>
        <v>46000</v>
      </c>
      <c r="E28" s="13">
        <f t="shared" si="2"/>
        <v>68000</v>
      </c>
      <c r="G28">
        <f t="shared" si="4"/>
        <v>0.67647058823529416</v>
      </c>
      <c r="J28" s="6">
        <f t="shared" si="5"/>
        <v>3</v>
      </c>
      <c r="K28" s="6">
        <f t="shared" si="6"/>
        <v>3</v>
      </c>
      <c r="L28" s="3" t="str">
        <f t="shared" si="7"/>
        <v>Bach. Degree</v>
      </c>
      <c r="M28" s="3" t="str">
        <f t="shared" si="8"/>
        <v>Bach. Degree</v>
      </c>
      <c r="P28" t="s">
        <v>38</v>
      </c>
      <c r="Q28" s="2">
        <v>46000</v>
      </c>
      <c r="R28" s="2">
        <v>68000</v>
      </c>
      <c r="S28" s="2"/>
      <c r="T28" s="2">
        <v>58000</v>
      </c>
    </row>
    <row r="29" spans="1:20" ht="14.55" x14ac:dyDescent="0.35">
      <c r="A29" s="11" t="str">
        <f>+IF(O29="","",VLOOKUP(O29,Labels!$A$1:$B$12,2))</f>
        <v/>
      </c>
      <c r="B29" s="12" t="str">
        <f t="shared" si="0"/>
        <v>Graduate Degree</v>
      </c>
      <c r="C29" s="19">
        <f t="shared" si="3"/>
        <v>0.66666666666666663</v>
      </c>
      <c r="D29" s="12">
        <f t="shared" si="1"/>
        <v>56000</v>
      </c>
      <c r="E29" s="13">
        <f t="shared" si="2"/>
        <v>84000</v>
      </c>
      <c r="G29">
        <f t="shared" si="4"/>
        <v>0.66666666666666663</v>
      </c>
      <c r="J29" s="6">
        <f t="shared" si="5"/>
        <v>3</v>
      </c>
      <c r="K29" s="6">
        <f t="shared" si="6"/>
        <v>3</v>
      </c>
      <c r="L29" s="3" t="str">
        <f t="shared" si="7"/>
        <v>Graduate Degree</v>
      </c>
      <c r="M29" s="3" t="str">
        <f t="shared" si="8"/>
        <v>Graduate Degree</v>
      </c>
      <c r="P29" t="s">
        <v>214</v>
      </c>
      <c r="Q29" s="2">
        <v>56000</v>
      </c>
      <c r="R29" s="2">
        <v>84000</v>
      </c>
      <c r="S29" s="2"/>
      <c r="T29" s="2">
        <v>72000</v>
      </c>
    </row>
    <row r="30" spans="1:20" ht="14.55" x14ac:dyDescent="0.35">
      <c r="A30" s="11" t="str">
        <f>+IF(O30="","",VLOOKUP(O30,Labels!$A$1:$B$12,2))</f>
        <v>Sector</v>
      </c>
      <c r="B30" s="12" t="str">
        <f t="shared" si="0"/>
        <v>Total</v>
      </c>
      <c r="C30" s="19">
        <f t="shared" si="3"/>
        <v>0.68</v>
      </c>
      <c r="D30" s="12">
        <f t="shared" si="1"/>
        <v>34000</v>
      </c>
      <c r="E30" s="13">
        <f t="shared" si="2"/>
        <v>50000</v>
      </c>
      <c r="G30">
        <f t="shared" si="4"/>
        <v>0.68</v>
      </c>
      <c r="J30" s="6" t="e">
        <f t="shared" si="5"/>
        <v>#VALUE!</v>
      </c>
      <c r="K30" s="6">
        <f t="shared" si="6"/>
        <v>0</v>
      </c>
      <c r="L30" s="3" t="str">
        <f t="shared" si="7"/>
        <v/>
      </c>
      <c r="M30" s="3" t="str">
        <f t="shared" si="8"/>
        <v/>
      </c>
      <c r="O30" t="s">
        <v>18</v>
      </c>
      <c r="Q30" s="2">
        <v>34000</v>
      </c>
      <c r="R30" s="2">
        <v>50000</v>
      </c>
      <c r="S30" s="2"/>
      <c r="T30" s="2">
        <v>42000</v>
      </c>
    </row>
    <row r="31" spans="1:20" ht="14.55" x14ac:dyDescent="0.35">
      <c r="A31" s="11" t="str">
        <f>+IF(O31="","",VLOOKUP(O31,Labels!$A$1:$B$12,2))</f>
        <v/>
      </c>
      <c r="B31" s="12" t="str">
        <f t="shared" si="0"/>
        <v>Private Sector</v>
      </c>
      <c r="C31" s="19">
        <f t="shared" si="3"/>
        <v>0.62745098039215685</v>
      </c>
      <c r="D31" s="12">
        <f t="shared" si="1"/>
        <v>32000</v>
      </c>
      <c r="E31" s="13">
        <f t="shared" si="2"/>
        <v>51000</v>
      </c>
      <c r="G31">
        <f t="shared" si="4"/>
        <v>0.62745098039215685</v>
      </c>
      <c r="J31" s="6" t="e">
        <f t="shared" si="5"/>
        <v>#VALUE!</v>
      </c>
      <c r="K31" s="6">
        <f t="shared" si="6"/>
        <v>0</v>
      </c>
      <c r="L31" s="3" t="str">
        <f t="shared" si="7"/>
        <v>Private</v>
      </c>
      <c r="M31" s="3" t="str">
        <f>+VLOOKUP(L31,Labels!$D$1:$E$2,2)</f>
        <v>Private Sector</v>
      </c>
      <c r="P31" t="s">
        <v>171</v>
      </c>
      <c r="Q31" s="2">
        <v>32000</v>
      </c>
      <c r="R31" s="2">
        <v>51000</v>
      </c>
      <c r="S31" s="2"/>
      <c r="T31" s="2">
        <v>43000</v>
      </c>
    </row>
    <row r="32" spans="1:20" ht="14.55" x14ac:dyDescent="0.35">
      <c r="A32" s="11" t="str">
        <f>+IF(O32="","",VLOOKUP(O32,Labels!$A$1:$B$12,2))</f>
        <v/>
      </c>
      <c r="B32" s="12" t="str">
        <f t="shared" si="0"/>
        <v>Public Sector</v>
      </c>
      <c r="C32" s="19">
        <f t="shared" si="3"/>
        <v>0.74626865671641796</v>
      </c>
      <c r="D32" s="12">
        <f t="shared" si="1"/>
        <v>50000</v>
      </c>
      <c r="E32" s="13">
        <f t="shared" si="2"/>
        <v>67000</v>
      </c>
      <c r="G32">
        <f t="shared" si="4"/>
        <v>0.74626865671641796</v>
      </c>
      <c r="J32" s="6" t="e">
        <f t="shared" si="5"/>
        <v>#VALUE!</v>
      </c>
      <c r="K32" s="6">
        <f t="shared" si="6"/>
        <v>0</v>
      </c>
      <c r="L32" s="3" t="str">
        <f t="shared" si="7"/>
        <v>Public</v>
      </c>
      <c r="M32" s="3" t="str">
        <f>+VLOOKUP(L32,Labels!$D$1:$E$2,2)</f>
        <v>Public Sector</v>
      </c>
      <c r="P32" t="s">
        <v>172</v>
      </c>
      <c r="Q32" s="2">
        <v>50000</v>
      </c>
      <c r="R32" s="2">
        <v>67000</v>
      </c>
      <c r="S32" s="2"/>
      <c r="T32" s="2">
        <v>57000</v>
      </c>
    </row>
    <row r="33" spans="1:20" ht="14.55" x14ac:dyDescent="0.35">
      <c r="A33" s="11" t="str">
        <f>+IF(O33="","",VLOOKUP(O33,Labels!$A$1:$B$12,2))</f>
        <v>Union</v>
      </c>
      <c r="B33" s="12" t="str">
        <f t="shared" si="0"/>
        <v>Total</v>
      </c>
      <c r="C33" s="19">
        <f t="shared" si="3"/>
        <v>0.68</v>
      </c>
      <c r="D33" s="12">
        <f t="shared" si="1"/>
        <v>34000</v>
      </c>
      <c r="E33" s="13">
        <f t="shared" si="2"/>
        <v>50000</v>
      </c>
      <c r="G33">
        <f t="shared" si="4"/>
        <v>0.68</v>
      </c>
      <c r="J33" s="6" t="e">
        <f t="shared" ref="J33:J83" si="9">FIND("|",P33)</f>
        <v>#VALUE!</v>
      </c>
      <c r="K33" s="6">
        <f t="shared" ref="K33:K83" si="10">+IF(ISNUMBER(J33),J33,0)</f>
        <v>0</v>
      </c>
      <c r="L33" s="3" t="str">
        <f t="shared" ref="L33:L83" si="11">+MID(P33,K33+1,99)</f>
        <v/>
      </c>
      <c r="M33" s="3" t="str">
        <f t="shared" si="8"/>
        <v/>
      </c>
      <c r="O33" t="s">
        <v>19</v>
      </c>
      <c r="Q33" s="2">
        <v>34000</v>
      </c>
      <c r="R33" s="2">
        <v>50000</v>
      </c>
      <c r="S33" s="2"/>
      <c r="T33" s="2">
        <v>42000</v>
      </c>
    </row>
    <row r="34" spans="1:20" ht="14.55" x14ac:dyDescent="0.35">
      <c r="A34" s="11" t="str">
        <f>+IF(O34="","",VLOOKUP(O34,Labels!$A$1:$B$12,2))</f>
        <v/>
      </c>
      <c r="B34" s="12" t="str">
        <f t="shared" si="0"/>
        <v>Not Unionized</v>
      </c>
      <c r="C34" s="19">
        <f t="shared" si="3"/>
        <v>0.66666666666666663</v>
      </c>
      <c r="D34" s="12">
        <f t="shared" si="1"/>
        <v>34000</v>
      </c>
      <c r="E34" s="13">
        <f t="shared" si="2"/>
        <v>51000</v>
      </c>
      <c r="G34">
        <f t="shared" si="4"/>
        <v>0.66666666666666663</v>
      </c>
      <c r="J34" s="6" t="e">
        <f t="shared" si="9"/>
        <v>#VALUE!</v>
      </c>
      <c r="K34" s="6">
        <f t="shared" si="10"/>
        <v>0</v>
      </c>
      <c r="L34" s="3" t="str">
        <f t="shared" si="11"/>
        <v>Not Unionized</v>
      </c>
      <c r="M34" s="3" t="str">
        <f t="shared" si="8"/>
        <v>Not Unionized</v>
      </c>
      <c r="P34" t="s">
        <v>210</v>
      </c>
      <c r="Q34" s="2">
        <v>34000</v>
      </c>
      <c r="R34" s="2">
        <v>51000</v>
      </c>
      <c r="S34" s="2"/>
      <c r="T34" s="2">
        <v>43000</v>
      </c>
    </row>
    <row r="35" spans="1:20" ht="14.55" x14ac:dyDescent="0.35">
      <c r="A35" s="11" t="str">
        <f>+IF(O35="","",VLOOKUP(O35,Labels!$A$1:$B$12,2))</f>
        <v/>
      </c>
      <c r="B35" s="12" t="str">
        <f t="shared" si="0"/>
        <v>Unionized</v>
      </c>
      <c r="C35" s="19">
        <f t="shared" si="3"/>
        <v>0.77419354838709675</v>
      </c>
      <c r="D35" s="12">
        <f t="shared" si="1"/>
        <v>48000</v>
      </c>
      <c r="E35" s="13">
        <f t="shared" si="2"/>
        <v>62000</v>
      </c>
      <c r="G35">
        <f t="shared" si="4"/>
        <v>0.77419354838709675</v>
      </c>
      <c r="J35" s="6" t="e">
        <f t="shared" si="9"/>
        <v>#VALUE!</v>
      </c>
      <c r="K35" s="6">
        <f t="shared" si="10"/>
        <v>0</v>
      </c>
      <c r="L35" s="3" t="str">
        <f t="shared" si="11"/>
        <v>Unionized</v>
      </c>
      <c r="M35" s="3" t="str">
        <f t="shared" si="8"/>
        <v>Unionized</v>
      </c>
      <c r="P35" t="s">
        <v>211</v>
      </c>
      <c r="Q35" s="2">
        <v>48000</v>
      </c>
      <c r="R35" s="2">
        <v>62000</v>
      </c>
      <c r="S35" s="2"/>
      <c r="T35" s="2">
        <v>55000</v>
      </c>
    </row>
    <row r="36" spans="1:20" ht="14.55" x14ac:dyDescent="0.35">
      <c r="A36" s="11" t="str">
        <f>+IF(O36="","",VLOOKUP(O36,Labels!$A$1:$B$12,2))</f>
        <v>Marital Status</v>
      </c>
      <c r="B36" s="12" t="str">
        <f t="shared" si="0"/>
        <v>Total</v>
      </c>
      <c r="C36" s="19">
        <f t="shared" si="3"/>
        <v>0.68</v>
      </c>
      <c r="D36" s="12">
        <f t="shared" si="1"/>
        <v>34000</v>
      </c>
      <c r="E36" s="13">
        <f t="shared" si="2"/>
        <v>50000</v>
      </c>
      <c r="G36">
        <f t="shared" si="4"/>
        <v>0.68</v>
      </c>
      <c r="J36" s="6" t="e">
        <f t="shared" si="9"/>
        <v>#VALUE!</v>
      </c>
      <c r="K36" s="6">
        <f t="shared" si="10"/>
        <v>0</v>
      </c>
      <c r="L36" s="3" t="str">
        <f t="shared" si="11"/>
        <v/>
      </c>
      <c r="M36" s="3" t="str">
        <f t="shared" si="8"/>
        <v/>
      </c>
      <c r="O36" t="s">
        <v>56</v>
      </c>
      <c r="Q36" s="2">
        <v>34000</v>
      </c>
      <c r="R36" s="2">
        <v>50000</v>
      </c>
      <c r="S36" s="2"/>
      <c r="T36" s="2">
        <v>42000</v>
      </c>
    </row>
    <row r="37" spans="1:20" ht="14.55" x14ac:dyDescent="0.35">
      <c r="A37" s="11" t="str">
        <f>+IF(O37="","",VLOOKUP(O37,Labels!$A$1:$B$12,2))</f>
        <v/>
      </c>
      <c r="B37" s="12" t="str">
        <f t="shared" si="0"/>
        <v>Married/CL</v>
      </c>
      <c r="C37" s="19">
        <f t="shared" si="3"/>
        <v>0.62903225806451613</v>
      </c>
      <c r="D37" s="12">
        <f t="shared" si="1"/>
        <v>39000</v>
      </c>
      <c r="E37" s="13">
        <f t="shared" si="2"/>
        <v>62000</v>
      </c>
      <c r="G37">
        <f t="shared" si="4"/>
        <v>0.62903225806451613</v>
      </c>
      <c r="J37" s="6" t="e">
        <f t="shared" si="9"/>
        <v>#VALUE!</v>
      </c>
      <c r="K37" s="6">
        <f t="shared" si="10"/>
        <v>0</v>
      </c>
      <c r="L37" s="3" t="str">
        <f t="shared" si="11"/>
        <v>Married/CL</v>
      </c>
      <c r="M37" s="3" t="str">
        <f t="shared" si="8"/>
        <v>Married/CL</v>
      </c>
      <c r="P37" t="s">
        <v>22</v>
      </c>
      <c r="Q37" s="2">
        <v>39000</v>
      </c>
      <c r="R37" s="2">
        <v>62000</v>
      </c>
      <c r="S37" s="2"/>
      <c r="T37" s="2">
        <v>52000</v>
      </c>
    </row>
    <row r="38" spans="1:20" ht="14.55" x14ac:dyDescent="0.35">
      <c r="A38" s="11" t="str">
        <f>+IF(O38="","",VLOOKUP(O38,Labels!$A$1:$B$12,2))</f>
        <v/>
      </c>
      <c r="B38" s="12" t="str">
        <f t="shared" si="0"/>
        <v>Single/Div/Widow</v>
      </c>
      <c r="C38" s="19">
        <f t="shared" si="3"/>
        <v>0.87096774193548387</v>
      </c>
      <c r="D38" s="12">
        <f t="shared" si="1"/>
        <v>27000</v>
      </c>
      <c r="E38" s="13">
        <f t="shared" si="2"/>
        <v>31000</v>
      </c>
      <c r="G38">
        <f t="shared" si="4"/>
        <v>0.87096774193548387</v>
      </c>
      <c r="J38" s="6" t="e">
        <f t="shared" si="9"/>
        <v>#VALUE!</v>
      </c>
      <c r="K38" s="6">
        <f t="shared" si="10"/>
        <v>0</v>
      </c>
      <c r="L38" s="3" t="str">
        <f t="shared" si="11"/>
        <v>Single/Div/Widow</v>
      </c>
      <c r="M38" s="3" t="str">
        <f t="shared" si="8"/>
        <v>Single/Div/Widow</v>
      </c>
      <c r="P38" t="s">
        <v>26</v>
      </c>
      <c r="Q38" s="2">
        <v>27000</v>
      </c>
      <c r="R38" s="2">
        <v>31000</v>
      </c>
      <c r="S38" s="2"/>
      <c r="T38" s="2">
        <v>29000</v>
      </c>
    </row>
    <row r="39" spans="1:20" ht="14.55" x14ac:dyDescent="0.35">
      <c r="A39" s="11" t="str">
        <f>+IF(O39="","",VLOOKUP(O39,Labels!$A$1:$B$12,2))</f>
        <v>Immigrant</v>
      </c>
      <c r="B39" s="12" t="str">
        <f t="shared" si="0"/>
        <v>Total</v>
      </c>
      <c r="C39" s="19">
        <f t="shared" si="3"/>
        <v>0.68</v>
      </c>
      <c r="D39" s="12">
        <f t="shared" si="1"/>
        <v>34000</v>
      </c>
      <c r="E39" s="13">
        <f t="shared" si="2"/>
        <v>50000</v>
      </c>
      <c r="G39">
        <f t="shared" si="4"/>
        <v>0.68</v>
      </c>
      <c r="J39" s="6" t="e">
        <f t="shared" si="9"/>
        <v>#VALUE!</v>
      </c>
      <c r="K39" s="6">
        <f t="shared" si="10"/>
        <v>0</v>
      </c>
      <c r="L39" s="3" t="str">
        <f t="shared" si="11"/>
        <v/>
      </c>
      <c r="M39" s="3" t="str">
        <f t="shared" si="8"/>
        <v/>
      </c>
      <c r="O39" t="s">
        <v>72</v>
      </c>
      <c r="Q39" s="2">
        <v>34000</v>
      </c>
      <c r="R39" s="2">
        <v>50000</v>
      </c>
      <c r="S39" s="2"/>
      <c r="T39" s="2">
        <v>42000</v>
      </c>
    </row>
    <row r="40" spans="1:20" ht="14.55" x14ac:dyDescent="0.35">
      <c r="A40" s="11" t="str">
        <f>+IF(O40="","",VLOOKUP(O40,Labels!$A$1:$B$12,2))</f>
        <v/>
      </c>
      <c r="B40" s="12" t="str">
        <f t="shared" si="0"/>
        <v>Immigrant</v>
      </c>
      <c r="C40" s="19">
        <f t="shared" si="3"/>
        <v>0.70833333333333337</v>
      </c>
      <c r="D40" s="12">
        <f t="shared" si="1"/>
        <v>34000</v>
      </c>
      <c r="E40" s="13">
        <f t="shared" si="2"/>
        <v>48000</v>
      </c>
      <c r="G40">
        <f t="shared" si="4"/>
        <v>0.70833333333333337</v>
      </c>
      <c r="J40" s="6" t="e">
        <f t="shared" si="9"/>
        <v>#VALUE!</v>
      </c>
      <c r="K40" s="6">
        <f t="shared" si="10"/>
        <v>0</v>
      </c>
      <c r="L40" s="3" t="str">
        <f t="shared" si="11"/>
        <v>Immigrant</v>
      </c>
      <c r="M40" s="3" t="str">
        <f t="shared" si="8"/>
        <v>Immigrant</v>
      </c>
      <c r="P40" t="s">
        <v>72</v>
      </c>
      <c r="Q40" s="2">
        <v>34000</v>
      </c>
      <c r="R40" s="2">
        <v>48000</v>
      </c>
      <c r="S40" s="2"/>
      <c r="T40" s="2">
        <v>41000</v>
      </c>
    </row>
    <row r="41" spans="1:20" ht="14.55" x14ac:dyDescent="0.35">
      <c r="A41" s="11" t="str">
        <f>+IF(O41="","",VLOOKUP(O41,Labels!$A$1:$B$12,2))</f>
        <v/>
      </c>
      <c r="B41" s="12" t="str">
        <f t="shared" si="0"/>
        <v>Not Immigrant</v>
      </c>
      <c r="C41" s="19">
        <f t="shared" si="3"/>
        <v>0.66666666666666663</v>
      </c>
      <c r="D41" s="12">
        <f t="shared" si="1"/>
        <v>34000</v>
      </c>
      <c r="E41" s="13">
        <f t="shared" si="2"/>
        <v>51000</v>
      </c>
      <c r="G41">
        <f t="shared" si="4"/>
        <v>0.66666666666666663</v>
      </c>
      <c r="J41" s="6" t="e">
        <f t="shared" si="9"/>
        <v>#VALUE!</v>
      </c>
      <c r="K41" s="6">
        <f t="shared" si="10"/>
        <v>0</v>
      </c>
      <c r="L41" s="3" t="str">
        <f t="shared" si="11"/>
        <v>Not Immigrant</v>
      </c>
      <c r="M41" s="3" t="str">
        <f t="shared" si="8"/>
        <v>Not Immigrant</v>
      </c>
      <c r="P41" t="s">
        <v>177</v>
      </c>
      <c r="Q41" s="2">
        <v>34000</v>
      </c>
      <c r="R41" s="2">
        <v>51000</v>
      </c>
      <c r="S41" s="2"/>
      <c r="T41" s="2">
        <v>43000</v>
      </c>
    </row>
    <row r="42" spans="1:20" ht="14.55" x14ac:dyDescent="0.35">
      <c r="A42" s="11" t="str">
        <f>+IF(O42="","",VLOOKUP(O42,Labels!$A$1:$B$12,2))</f>
        <v>Recent Immigrant</v>
      </c>
      <c r="B42" s="12" t="str">
        <f t="shared" si="0"/>
        <v>Total</v>
      </c>
      <c r="C42" s="19">
        <f t="shared" si="3"/>
        <v>0.68</v>
      </c>
      <c r="D42" s="12">
        <f t="shared" si="1"/>
        <v>34000</v>
      </c>
      <c r="E42" s="13">
        <f t="shared" si="2"/>
        <v>50000</v>
      </c>
      <c r="G42">
        <f t="shared" si="4"/>
        <v>0.68</v>
      </c>
      <c r="J42" s="6" t="e">
        <f t="shared" si="9"/>
        <v>#VALUE!</v>
      </c>
      <c r="K42" s="6">
        <f t="shared" si="10"/>
        <v>0</v>
      </c>
      <c r="L42" s="3" t="str">
        <f t="shared" si="11"/>
        <v/>
      </c>
      <c r="M42" s="3" t="str">
        <f t="shared" si="8"/>
        <v/>
      </c>
      <c r="O42" t="s">
        <v>73</v>
      </c>
      <c r="Q42" s="2">
        <v>34000</v>
      </c>
      <c r="R42" s="2">
        <v>50000</v>
      </c>
      <c r="S42" s="2"/>
      <c r="T42" s="2">
        <v>42000</v>
      </c>
    </row>
    <row r="43" spans="1:20" ht="14.55" x14ac:dyDescent="0.35">
      <c r="A43" s="11" t="str">
        <f>+IF(O43="","",VLOOKUP(O43,Labels!$A$1:$B$12,2))</f>
        <v/>
      </c>
      <c r="B43" s="12" t="str">
        <f t="shared" ref="B43:B74" si="12">+IF(M43="","Total",M43)</f>
        <v>Not Recent Immigrant</v>
      </c>
      <c r="C43" s="19">
        <f t="shared" si="3"/>
        <v>0.74509803921568629</v>
      </c>
      <c r="D43" s="12">
        <f t="shared" ref="D43:D74" si="13">+Q43</f>
        <v>38000</v>
      </c>
      <c r="E43" s="13">
        <f t="shared" ref="E43:E74" si="14">+R43</f>
        <v>51000</v>
      </c>
      <c r="G43">
        <f t="shared" si="4"/>
        <v>0.74509803921568629</v>
      </c>
      <c r="J43" s="6" t="e">
        <f t="shared" si="9"/>
        <v>#VALUE!</v>
      </c>
      <c r="K43" s="6">
        <f t="shared" si="10"/>
        <v>0</v>
      </c>
      <c r="L43" s="3" t="str">
        <f t="shared" si="11"/>
        <v>Not Recent Immigrant</v>
      </c>
      <c r="M43" s="3" t="str">
        <f t="shared" si="8"/>
        <v>Not Recent Immigrant</v>
      </c>
      <c r="P43" t="s">
        <v>174</v>
      </c>
      <c r="Q43" s="2">
        <v>38000</v>
      </c>
      <c r="R43" s="2">
        <v>51000</v>
      </c>
      <c r="S43" s="2"/>
      <c r="T43" s="2">
        <v>45000</v>
      </c>
    </row>
    <row r="44" spans="1:20" ht="14.55" x14ac:dyDescent="0.35">
      <c r="A44" s="11" t="str">
        <f>+IF(O44="","",VLOOKUP(O44,Labels!$A$1:$B$12,2))</f>
        <v/>
      </c>
      <c r="B44" s="12" t="str">
        <f t="shared" si="12"/>
        <v>Recent Immigrant</v>
      </c>
      <c r="C44" s="19">
        <f t="shared" si="3"/>
        <v>0.58536585365853655</v>
      </c>
      <c r="D44" s="12">
        <f t="shared" si="13"/>
        <v>24000</v>
      </c>
      <c r="E44" s="13">
        <f t="shared" si="14"/>
        <v>41000</v>
      </c>
      <c r="G44">
        <f t="shared" si="4"/>
        <v>0.58536585365853655</v>
      </c>
      <c r="J44" s="6" t="e">
        <f t="shared" si="9"/>
        <v>#VALUE!</v>
      </c>
      <c r="K44" s="6">
        <f t="shared" si="10"/>
        <v>0</v>
      </c>
      <c r="L44" s="3" t="str">
        <f t="shared" si="11"/>
        <v>Recent Immigrant</v>
      </c>
      <c r="M44" s="3" t="str">
        <f t="shared" si="8"/>
        <v>Recent Immigrant</v>
      </c>
      <c r="P44" t="s">
        <v>148</v>
      </c>
      <c r="Q44" s="2">
        <v>24000</v>
      </c>
      <c r="R44" s="2">
        <v>41000</v>
      </c>
      <c r="S44" s="2"/>
      <c r="T44" s="2">
        <v>32000</v>
      </c>
    </row>
    <row r="45" spans="1:20" ht="14.55" x14ac:dyDescent="0.35">
      <c r="A45" s="11" t="str">
        <f>+IF(O45="","",VLOOKUP(O45,Labels!$A$1:$B$12,2))</f>
        <v>Visible Minority</v>
      </c>
      <c r="B45" s="12" t="str">
        <f t="shared" si="12"/>
        <v>Total</v>
      </c>
      <c r="C45" s="19">
        <f t="shared" si="3"/>
        <v>0.68</v>
      </c>
      <c r="D45" s="12">
        <f t="shared" si="13"/>
        <v>34000</v>
      </c>
      <c r="E45" s="13">
        <f t="shared" si="14"/>
        <v>50000</v>
      </c>
      <c r="G45">
        <f t="shared" si="4"/>
        <v>0.68</v>
      </c>
      <c r="J45" s="6" t="e">
        <f t="shared" si="9"/>
        <v>#VALUE!</v>
      </c>
      <c r="K45" s="6">
        <f t="shared" si="10"/>
        <v>0</v>
      </c>
      <c r="L45" s="3" t="str">
        <f t="shared" si="11"/>
        <v/>
      </c>
      <c r="M45" s="3" t="str">
        <f t="shared" si="8"/>
        <v/>
      </c>
      <c r="O45" t="s">
        <v>74</v>
      </c>
      <c r="Q45" s="2">
        <v>34000</v>
      </c>
      <c r="R45" s="2">
        <v>50000</v>
      </c>
      <c r="S45" s="2"/>
      <c r="T45" s="2">
        <v>42000</v>
      </c>
    </row>
    <row r="46" spans="1:20" ht="14.55" x14ac:dyDescent="0.35">
      <c r="A46" s="11" t="str">
        <f>+IF(O46="","",VLOOKUP(O46,Labels!$A$1:$B$12,2))</f>
        <v/>
      </c>
      <c r="B46" s="12" t="str">
        <f t="shared" si="12"/>
        <v>Not Visible MiNority</v>
      </c>
      <c r="C46" s="19">
        <f t="shared" si="3"/>
        <v>0.660377358490566</v>
      </c>
      <c r="D46" s="12">
        <f t="shared" si="13"/>
        <v>35000</v>
      </c>
      <c r="E46" s="13">
        <f t="shared" si="14"/>
        <v>53000</v>
      </c>
      <c r="G46">
        <f t="shared" si="4"/>
        <v>0.660377358490566</v>
      </c>
      <c r="J46" s="6" t="e">
        <f t="shared" si="9"/>
        <v>#VALUE!</v>
      </c>
      <c r="K46" s="6">
        <f t="shared" si="10"/>
        <v>0</v>
      </c>
      <c r="L46" s="3" t="str">
        <f t="shared" si="11"/>
        <v>Not Visible MiNority</v>
      </c>
      <c r="M46" s="3" t="str">
        <f t="shared" si="8"/>
        <v>Not Visible MiNority</v>
      </c>
      <c r="P46" t="s">
        <v>212</v>
      </c>
      <c r="Q46" s="2">
        <v>35000</v>
      </c>
      <c r="R46" s="2">
        <v>53000</v>
      </c>
      <c r="S46" s="2"/>
      <c r="T46" s="2">
        <v>44000</v>
      </c>
    </row>
    <row r="47" spans="1:20" ht="14.55" x14ac:dyDescent="0.35">
      <c r="A47" s="11" t="str">
        <f>+IF(O47="","",VLOOKUP(O47,Labels!$A$1:$B$12,2))</f>
        <v/>
      </c>
      <c r="B47" s="12" t="str">
        <f t="shared" si="12"/>
        <v>Visible MiNority</v>
      </c>
      <c r="C47" s="19">
        <f t="shared" si="3"/>
        <v>0.78048780487804881</v>
      </c>
      <c r="D47" s="12">
        <f t="shared" si="13"/>
        <v>32000</v>
      </c>
      <c r="E47" s="13">
        <f t="shared" si="14"/>
        <v>41000</v>
      </c>
      <c r="G47">
        <f t="shared" si="4"/>
        <v>0.78048780487804881</v>
      </c>
      <c r="J47" s="6" t="e">
        <f t="shared" si="9"/>
        <v>#VALUE!</v>
      </c>
      <c r="K47" s="6">
        <f t="shared" si="10"/>
        <v>0</v>
      </c>
      <c r="L47" s="3" t="str">
        <f t="shared" si="11"/>
        <v>Visible MiNority</v>
      </c>
      <c r="M47" s="3" t="str">
        <f t="shared" si="8"/>
        <v>Visible MiNority</v>
      </c>
      <c r="P47" t="s">
        <v>213</v>
      </c>
      <c r="Q47" s="2">
        <v>32000</v>
      </c>
      <c r="R47" s="2">
        <v>41000</v>
      </c>
      <c r="S47" s="2"/>
      <c r="T47" s="2">
        <v>37000</v>
      </c>
    </row>
    <row r="48" spans="1:20" ht="14.55" x14ac:dyDescent="0.35">
      <c r="A48" s="11" t="str">
        <f>+IF(O48="","",VLOOKUP(O48,Labels!$A$1:$B$12,2))</f>
        <v>Industry</v>
      </c>
      <c r="B48" s="12" t="str">
        <f t="shared" si="12"/>
        <v>Total</v>
      </c>
      <c r="C48" s="19">
        <f t="shared" si="3"/>
        <v>0.68</v>
      </c>
      <c r="D48" s="12">
        <f t="shared" si="13"/>
        <v>34000</v>
      </c>
      <c r="E48" s="13">
        <f t="shared" si="14"/>
        <v>50000</v>
      </c>
      <c r="G48">
        <f t="shared" si="4"/>
        <v>0.68</v>
      </c>
      <c r="J48" s="6" t="e">
        <f t="shared" si="9"/>
        <v>#VALUE!</v>
      </c>
      <c r="K48" s="6">
        <f t="shared" si="10"/>
        <v>0</v>
      </c>
      <c r="L48" s="3" t="str">
        <f t="shared" si="11"/>
        <v/>
      </c>
      <c r="M48" s="3" t="str">
        <f t="shared" si="8"/>
        <v/>
      </c>
      <c r="O48" t="s">
        <v>75</v>
      </c>
      <c r="Q48" s="2">
        <v>34000</v>
      </c>
      <c r="R48" s="2">
        <v>50000</v>
      </c>
      <c r="S48" s="2"/>
      <c r="T48" s="2">
        <v>42000</v>
      </c>
    </row>
    <row r="49" spans="1:20" ht="14.55" hidden="1" x14ac:dyDescent="0.35">
      <c r="A49" s="11" t="str">
        <f>+IF(O49="","",VLOOKUP(O49,Labels!$A$1:$B$12,2))</f>
        <v/>
      </c>
      <c r="B49" s="12" t="str">
        <f t="shared" si="12"/>
        <v xml:space="preserve">Agriculture </v>
      </c>
      <c r="C49" s="19" t="str">
        <f t="shared" si="3"/>
        <v xml:space="preserve">- </v>
      </c>
      <c r="D49" s="12">
        <f t="shared" si="13"/>
        <v>0</v>
      </c>
      <c r="E49" s="13">
        <f t="shared" si="14"/>
        <v>30000</v>
      </c>
      <c r="G49">
        <f t="shared" si="4"/>
        <v>0.68</v>
      </c>
      <c r="J49" s="6" t="e">
        <f t="shared" si="9"/>
        <v>#VALUE!</v>
      </c>
      <c r="K49" s="6">
        <f t="shared" si="10"/>
        <v>0</v>
      </c>
      <c r="L49" s="3" t="str">
        <f t="shared" si="11"/>
        <v>01</v>
      </c>
      <c r="M49" s="3" t="str">
        <f>+VLOOKUP(1*L49,Labels!$H$1:$I$99,2)</f>
        <v xml:space="preserve">Agriculture </v>
      </c>
      <c r="P49" t="s">
        <v>186</v>
      </c>
      <c r="Q49" s="2"/>
      <c r="R49" s="2">
        <v>30000</v>
      </c>
      <c r="S49" s="2"/>
      <c r="T49" s="2">
        <v>29000</v>
      </c>
    </row>
    <row r="50" spans="1:20" ht="14.55" hidden="1" x14ac:dyDescent="0.35">
      <c r="A50" s="11" t="str">
        <f>+IF(O50="","",VLOOKUP(O50,Labels!$A$1:$B$12,2))</f>
        <v/>
      </c>
      <c r="B50" s="12" t="str">
        <f t="shared" si="12"/>
        <v>Forestry &amp; Logging</v>
      </c>
      <c r="C50" s="19" t="str">
        <f t="shared" si="3"/>
        <v xml:space="preserve">- </v>
      </c>
      <c r="D50" s="12">
        <f t="shared" si="13"/>
        <v>0</v>
      </c>
      <c r="E50" s="13">
        <f t="shared" si="14"/>
        <v>0</v>
      </c>
      <c r="G50">
        <f t="shared" si="4"/>
        <v>0.68</v>
      </c>
      <c r="J50" s="6" t="e">
        <f t="shared" si="9"/>
        <v>#VALUE!</v>
      </c>
      <c r="K50" s="6">
        <f t="shared" si="10"/>
        <v>0</v>
      </c>
      <c r="L50" s="3" t="str">
        <f t="shared" si="11"/>
        <v>02</v>
      </c>
      <c r="M50" s="3" t="str">
        <f>+VLOOKUP(1*L50,Labels!$H$1:$I$99,2)</f>
        <v>Forestry &amp; Logging</v>
      </c>
      <c r="P50" t="s">
        <v>188</v>
      </c>
      <c r="Q50" s="2"/>
      <c r="R50" s="2"/>
      <c r="S50" s="2"/>
      <c r="T50" s="2"/>
    </row>
    <row r="51" spans="1:20" ht="14.55" hidden="1" x14ac:dyDescent="0.35">
      <c r="A51" s="11" t="str">
        <f>+IF(O51="","",VLOOKUP(O51,Labels!$A$1:$B$12,2))</f>
        <v/>
      </c>
      <c r="B51" s="12" t="str">
        <f t="shared" si="12"/>
        <v xml:space="preserve">Fishing, Hunting &amp; Trapping </v>
      </c>
      <c r="C51" s="19" t="str">
        <f t="shared" si="3"/>
        <v xml:space="preserve">- </v>
      </c>
      <c r="D51" s="12">
        <f t="shared" si="13"/>
        <v>0</v>
      </c>
      <c r="E51" s="13">
        <f t="shared" si="14"/>
        <v>0</v>
      </c>
      <c r="G51">
        <f t="shared" si="4"/>
        <v>0.68</v>
      </c>
      <c r="J51" s="6" t="e">
        <f t="shared" si="9"/>
        <v>#VALUE!</v>
      </c>
      <c r="K51" s="6">
        <f t="shared" si="10"/>
        <v>0</v>
      </c>
      <c r="L51" s="3" t="str">
        <f t="shared" si="11"/>
        <v>03</v>
      </c>
      <c r="M51" s="3" t="str">
        <f>+VLOOKUP(1*L51,Labels!$H$1:$I$99,2)</f>
        <v xml:space="preserve">Fishing, Hunting &amp; Trapping </v>
      </c>
      <c r="P51" t="s">
        <v>189</v>
      </c>
      <c r="Q51" s="2"/>
      <c r="R51" s="2"/>
      <c r="S51" s="2"/>
      <c r="T51" s="2"/>
    </row>
    <row r="52" spans="1:20" ht="14.55" x14ac:dyDescent="0.35">
      <c r="A52" s="11" t="str">
        <f>+IF(O52="","",VLOOKUP(O52,Labels!$A$1:$B$12,2))</f>
        <v/>
      </c>
      <c r="B52" s="12" t="str">
        <f t="shared" si="12"/>
        <v>Mining &amp; Oil &amp; Gas</v>
      </c>
      <c r="C52" s="19" t="str">
        <f t="shared" si="3"/>
        <v xml:space="preserve">- </v>
      </c>
      <c r="D52" s="12">
        <f t="shared" si="13"/>
        <v>0</v>
      </c>
      <c r="E52" s="13">
        <f t="shared" si="14"/>
        <v>74000</v>
      </c>
      <c r="G52">
        <f t="shared" si="4"/>
        <v>0.68</v>
      </c>
      <c r="J52" s="6" t="e">
        <f t="shared" si="9"/>
        <v>#VALUE!</v>
      </c>
      <c r="K52" s="6">
        <f t="shared" si="10"/>
        <v>0</v>
      </c>
      <c r="L52" s="3" t="str">
        <f t="shared" si="11"/>
        <v>04</v>
      </c>
      <c r="M52" s="3" t="str">
        <f>+VLOOKUP(1*L52,Labels!$H$1:$I$99,2)</f>
        <v>Mining &amp; Oil &amp; Gas</v>
      </c>
      <c r="P52" t="s">
        <v>190</v>
      </c>
      <c r="Q52" s="2"/>
      <c r="R52" s="2">
        <v>74000</v>
      </c>
      <c r="S52" s="2"/>
      <c r="T52" s="2">
        <v>77000</v>
      </c>
    </row>
    <row r="53" spans="1:20" ht="14.55" x14ac:dyDescent="0.35">
      <c r="A53" s="11" t="str">
        <f>+IF(O53="","",VLOOKUP(O53,Labels!$A$1:$B$12,2))</f>
        <v/>
      </c>
      <c r="B53" s="12" t="str">
        <f t="shared" si="12"/>
        <v xml:space="preserve">Utilities </v>
      </c>
      <c r="C53" s="19">
        <f t="shared" si="3"/>
        <v>0.84883720930232553</v>
      </c>
      <c r="D53" s="12">
        <f t="shared" si="13"/>
        <v>73000</v>
      </c>
      <c r="E53" s="13">
        <f t="shared" si="14"/>
        <v>86000</v>
      </c>
      <c r="G53">
        <f t="shared" si="4"/>
        <v>0.84883720930232553</v>
      </c>
      <c r="J53" s="6" t="e">
        <f t="shared" si="9"/>
        <v>#VALUE!</v>
      </c>
      <c r="K53" s="6">
        <f t="shared" si="10"/>
        <v>0</v>
      </c>
      <c r="L53" s="3" t="str">
        <f t="shared" si="11"/>
        <v>05</v>
      </c>
      <c r="M53" s="3" t="str">
        <f>+VLOOKUP(1*L53,Labels!$H$1:$I$99,2)</f>
        <v xml:space="preserve">Utilities </v>
      </c>
      <c r="P53" t="s">
        <v>191</v>
      </c>
      <c r="Q53" s="2">
        <v>73000</v>
      </c>
      <c r="R53" s="2">
        <v>86000</v>
      </c>
      <c r="S53" s="2"/>
      <c r="T53" s="2">
        <v>83000</v>
      </c>
    </row>
    <row r="54" spans="1:20" ht="14.55" hidden="1" x14ac:dyDescent="0.35">
      <c r="A54" s="11" t="str">
        <f>+IF(O54="","",VLOOKUP(O54,Labels!$A$1:$B$12,2))</f>
        <v/>
      </c>
      <c r="B54" s="12" t="str">
        <f t="shared" si="12"/>
        <v xml:space="preserve">Construction </v>
      </c>
      <c r="C54" s="19">
        <f t="shared" si="3"/>
        <v>0.66666666666666663</v>
      </c>
      <c r="D54" s="12">
        <f t="shared" si="13"/>
        <v>32000</v>
      </c>
      <c r="E54" s="13">
        <f t="shared" si="14"/>
        <v>48000</v>
      </c>
      <c r="G54">
        <f t="shared" si="4"/>
        <v>0.66666666666666663</v>
      </c>
      <c r="J54" s="6" t="e">
        <f t="shared" si="9"/>
        <v>#VALUE!</v>
      </c>
      <c r="K54" s="6">
        <f t="shared" si="10"/>
        <v>0</v>
      </c>
      <c r="L54" s="3" t="str">
        <f t="shared" si="11"/>
        <v>06</v>
      </c>
      <c r="M54" s="3" t="str">
        <f>+VLOOKUP(1*L54,Labels!$H$1:$I$99,2)</f>
        <v xml:space="preserve">Construction </v>
      </c>
      <c r="P54" t="s">
        <v>192</v>
      </c>
      <c r="Q54" s="2">
        <v>32000</v>
      </c>
      <c r="R54" s="2">
        <v>48000</v>
      </c>
      <c r="S54" s="2"/>
      <c r="T54" s="2">
        <v>46000</v>
      </c>
    </row>
    <row r="55" spans="1:20" ht="14.55" x14ac:dyDescent="0.35">
      <c r="A55" s="11" t="str">
        <f>+IF(O55="","",VLOOKUP(O55,Labels!$A$1:$B$12,2))</f>
        <v/>
      </c>
      <c r="B55" s="12" t="str">
        <f t="shared" si="12"/>
        <v xml:space="preserve">Durables </v>
      </c>
      <c r="C55" s="19">
        <f t="shared" si="3"/>
        <v>0.77966101694915257</v>
      </c>
      <c r="D55" s="12">
        <f t="shared" si="13"/>
        <v>46000</v>
      </c>
      <c r="E55" s="13">
        <f t="shared" si="14"/>
        <v>59000</v>
      </c>
      <c r="G55">
        <f t="shared" si="4"/>
        <v>0.77966101694915257</v>
      </c>
      <c r="J55" s="6" t="e">
        <f t="shared" si="9"/>
        <v>#VALUE!</v>
      </c>
      <c r="K55" s="6">
        <f t="shared" si="10"/>
        <v>0</v>
      </c>
      <c r="L55" s="3" t="str">
        <f t="shared" si="11"/>
        <v>07</v>
      </c>
      <c r="M55" s="3" t="str">
        <f>+VLOOKUP(1*L55,Labels!$H$1:$I$99,2)</f>
        <v xml:space="preserve">Durables </v>
      </c>
      <c r="P55" t="s">
        <v>193</v>
      </c>
      <c r="Q55" s="2">
        <v>46000</v>
      </c>
      <c r="R55" s="2">
        <v>59000</v>
      </c>
      <c r="S55" s="2"/>
      <c r="T55" s="2">
        <v>56000</v>
      </c>
    </row>
    <row r="56" spans="1:20" ht="14.55" x14ac:dyDescent="0.35">
      <c r="A56" s="11" t="str">
        <f>+IF(O56="","",VLOOKUP(O56,Labels!$A$1:$B$12,2))</f>
        <v/>
      </c>
      <c r="B56" s="12" t="str">
        <f t="shared" si="12"/>
        <v xml:space="preserve">Non-durables </v>
      </c>
      <c r="C56" s="19">
        <f t="shared" si="3"/>
        <v>0.5892857142857143</v>
      </c>
      <c r="D56" s="12">
        <f t="shared" si="13"/>
        <v>33000</v>
      </c>
      <c r="E56" s="13">
        <f t="shared" si="14"/>
        <v>56000</v>
      </c>
      <c r="G56">
        <f t="shared" si="4"/>
        <v>0.5892857142857143</v>
      </c>
      <c r="J56" s="6" t="e">
        <f t="shared" si="9"/>
        <v>#VALUE!</v>
      </c>
      <c r="K56" s="6">
        <f t="shared" si="10"/>
        <v>0</v>
      </c>
      <c r="L56" s="3" t="str">
        <f t="shared" si="11"/>
        <v>08</v>
      </c>
      <c r="M56" s="3" t="str">
        <f>+VLOOKUP(1*L56,Labels!$H$1:$I$99,2)</f>
        <v xml:space="preserve">Non-durables </v>
      </c>
      <c r="P56" t="s">
        <v>194</v>
      </c>
      <c r="Q56" s="2">
        <v>33000</v>
      </c>
      <c r="R56" s="2">
        <v>56000</v>
      </c>
      <c r="S56" s="2"/>
      <c r="T56" s="2">
        <v>47000</v>
      </c>
    </row>
    <row r="57" spans="1:20" ht="14.55" x14ac:dyDescent="0.35">
      <c r="A57" s="11" t="str">
        <f>+IF(O57="","",VLOOKUP(O57,Labels!$A$1:$B$12,2))</f>
        <v/>
      </c>
      <c r="B57" s="12" t="str">
        <f t="shared" si="12"/>
        <v xml:space="preserve">Wholesale Trade </v>
      </c>
      <c r="C57" s="19">
        <f t="shared" si="3"/>
        <v>0.93103448275862066</v>
      </c>
      <c r="D57" s="12">
        <f t="shared" si="13"/>
        <v>54000</v>
      </c>
      <c r="E57" s="13">
        <f t="shared" si="14"/>
        <v>58000</v>
      </c>
      <c r="G57">
        <f t="shared" si="4"/>
        <v>0.93103448275862066</v>
      </c>
      <c r="J57" s="6" t="e">
        <f t="shared" si="9"/>
        <v>#VALUE!</v>
      </c>
      <c r="K57" s="6">
        <f t="shared" si="10"/>
        <v>0</v>
      </c>
      <c r="L57" s="3" t="str">
        <f t="shared" si="11"/>
        <v>09</v>
      </c>
      <c r="M57" s="3" t="str">
        <f>+VLOOKUP(1*L57,Labels!$H$1:$I$99,2)</f>
        <v xml:space="preserve">Wholesale Trade </v>
      </c>
      <c r="P57" t="s">
        <v>195</v>
      </c>
      <c r="Q57" s="2">
        <v>54000</v>
      </c>
      <c r="R57" s="2">
        <v>58000</v>
      </c>
      <c r="S57" s="2"/>
      <c r="T57" s="2">
        <v>57000</v>
      </c>
    </row>
    <row r="58" spans="1:20" ht="14.55" x14ac:dyDescent="0.35">
      <c r="A58" s="11" t="str">
        <f>+IF(O58="","",VLOOKUP(O58,Labels!$A$1:$B$12,2))</f>
        <v/>
      </c>
      <c r="B58" s="12" t="str">
        <f t="shared" si="12"/>
        <v xml:space="preserve">Retail Trade </v>
      </c>
      <c r="C58" s="19">
        <f t="shared" si="3"/>
        <v>0.58333333333333337</v>
      </c>
      <c r="D58" s="12">
        <f t="shared" si="13"/>
        <v>21000</v>
      </c>
      <c r="E58" s="13">
        <f t="shared" si="14"/>
        <v>36000</v>
      </c>
      <c r="G58">
        <f t="shared" si="4"/>
        <v>0.58333333333333337</v>
      </c>
      <c r="J58" s="6" t="e">
        <f t="shared" si="9"/>
        <v>#VALUE!</v>
      </c>
      <c r="K58" s="6">
        <f t="shared" si="10"/>
        <v>0</v>
      </c>
      <c r="L58" s="3" t="str">
        <f t="shared" si="11"/>
        <v>10</v>
      </c>
      <c r="M58" s="3" t="str">
        <f>+VLOOKUP(1*L58,Labels!$H$1:$I$99,2)</f>
        <v xml:space="preserve">Retail Trade </v>
      </c>
      <c r="P58" t="s">
        <v>196</v>
      </c>
      <c r="Q58" s="2">
        <v>21000</v>
      </c>
      <c r="R58" s="2">
        <v>36000</v>
      </c>
      <c r="S58" s="2"/>
      <c r="T58" s="2">
        <v>27000</v>
      </c>
    </row>
    <row r="59" spans="1:20" ht="14.55" hidden="1" x14ac:dyDescent="0.35">
      <c r="A59" s="11" t="str">
        <f>+IF(O59="","",VLOOKUP(O59,Labels!$A$1:$B$12,2))</f>
        <v/>
      </c>
      <c r="B59" s="12" t="str">
        <f t="shared" si="12"/>
        <v xml:space="preserve">Transportation &amp; Warehousing </v>
      </c>
      <c r="C59" s="19">
        <f t="shared" si="3"/>
        <v>0.6875</v>
      </c>
      <c r="D59" s="12">
        <f t="shared" si="13"/>
        <v>33000</v>
      </c>
      <c r="E59" s="13">
        <f t="shared" si="14"/>
        <v>48000</v>
      </c>
      <c r="G59">
        <f t="shared" si="4"/>
        <v>0.6875</v>
      </c>
      <c r="J59" s="6" t="e">
        <f t="shared" si="9"/>
        <v>#VALUE!</v>
      </c>
      <c r="K59" s="6">
        <f t="shared" si="10"/>
        <v>0</v>
      </c>
      <c r="L59" s="3" t="str">
        <f t="shared" si="11"/>
        <v>11</v>
      </c>
      <c r="M59" s="3" t="str">
        <f>+VLOOKUP(1*L59,Labels!$H$1:$I$99,2)</f>
        <v xml:space="preserve">Transportation &amp; Warehousing </v>
      </c>
      <c r="P59" t="s">
        <v>198</v>
      </c>
      <c r="Q59" s="2">
        <v>33000</v>
      </c>
      <c r="R59" s="2">
        <v>48000</v>
      </c>
      <c r="S59" s="2"/>
      <c r="T59" s="2">
        <v>45000</v>
      </c>
    </row>
    <row r="60" spans="1:20" ht="14.55" x14ac:dyDescent="0.35">
      <c r="A60" s="11" t="str">
        <f>+IF(O60="","",VLOOKUP(O60,Labels!$A$1:$B$12,2))</f>
        <v/>
      </c>
      <c r="B60" s="12" t="str">
        <f t="shared" si="12"/>
        <v xml:space="preserve">Finance &amp; Insurance </v>
      </c>
      <c r="C60" s="19">
        <f t="shared" si="3"/>
        <v>0.6067415730337079</v>
      </c>
      <c r="D60" s="12">
        <f t="shared" si="13"/>
        <v>54000</v>
      </c>
      <c r="E60" s="13">
        <f t="shared" si="14"/>
        <v>89000</v>
      </c>
      <c r="G60">
        <f t="shared" si="4"/>
        <v>0.6067415730337079</v>
      </c>
      <c r="J60" s="6" t="e">
        <f t="shared" si="9"/>
        <v>#VALUE!</v>
      </c>
      <c r="K60" s="6">
        <f t="shared" si="10"/>
        <v>0</v>
      </c>
      <c r="L60" s="3" t="str">
        <f t="shared" si="11"/>
        <v>12</v>
      </c>
      <c r="M60" s="3" t="str">
        <f>+VLOOKUP(1*L60,Labels!$H$1:$I$99,2)</f>
        <v xml:space="preserve">Finance &amp; Insurance </v>
      </c>
      <c r="P60" t="s">
        <v>199</v>
      </c>
      <c r="Q60" s="2">
        <v>54000</v>
      </c>
      <c r="R60" s="2">
        <v>89000</v>
      </c>
      <c r="S60" s="2"/>
      <c r="T60" s="2">
        <v>69000</v>
      </c>
    </row>
    <row r="61" spans="1:20" ht="14.55" x14ac:dyDescent="0.35">
      <c r="A61" s="11" t="str">
        <f>+IF(O61="","",VLOOKUP(O61,Labels!$A$1:$B$12,2))</f>
        <v/>
      </c>
      <c r="B61" s="12" t="str">
        <f t="shared" si="12"/>
        <v xml:space="preserve">Real Estate &amp; Leasing </v>
      </c>
      <c r="C61" s="19">
        <f t="shared" si="3"/>
        <v>0.76271186440677963</v>
      </c>
      <c r="D61" s="12">
        <f t="shared" si="13"/>
        <v>45000</v>
      </c>
      <c r="E61" s="13">
        <f t="shared" si="14"/>
        <v>59000</v>
      </c>
      <c r="G61">
        <f t="shared" si="4"/>
        <v>0.76271186440677963</v>
      </c>
      <c r="J61" s="6" t="e">
        <f t="shared" si="9"/>
        <v>#VALUE!</v>
      </c>
      <c r="K61" s="6">
        <f t="shared" si="10"/>
        <v>0</v>
      </c>
      <c r="L61" s="3" t="str">
        <f t="shared" si="11"/>
        <v>13</v>
      </c>
      <c r="M61" s="3" t="str">
        <f>+VLOOKUP(1*L61,Labels!$H$1:$I$99,2)</f>
        <v xml:space="preserve">Real Estate &amp; Leasing </v>
      </c>
      <c r="P61" t="s">
        <v>200</v>
      </c>
      <c r="Q61" s="2">
        <v>45000</v>
      </c>
      <c r="R61" s="2">
        <v>59000</v>
      </c>
      <c r="S61" s="2"/>
      <c r="T61" s="2">
        <v>53000</v>
      </c>
    </row>
    <row r="62" spans="1:20" ht="14.55" x14ac:dyDescent="0.35">
      <c r="A62" s="11" t="str">
        <f>+IF(O62="","",VLOOKUP(O62,Labels!$A$1:$B$12,2))</f>
        <v/>
      </c>
      <c r="B62" s="12" t="str">
        <f t="shared" si="12"/>
        <v>Prof., Scientific &amp; Tech. Serv.</v>
      </c>
      <c r="C62" s="19">
        <f t="shared" si="3"/>
        <v>0.73239436619718312</v>
      </c>
      <c r="D62" s="12">
        <f t="shared" si="13"/>
        <v>52000</v>
      </c>
      <c r="E62" s="13">
        <f t="shared" si="14"/>
        <v>71000</v>
      </c>
      <c r="G62">
        <f t="shared" si="4"/>
        <v>0.73239436619718312</v>
      </c>
      <c r="J62" s="6" t="e">
        <f t="shared" si="9"/>
        <v>#VALUE!</v>
      </c>
      <c r="K62" s="6">
        <f t="shared" si="10"/>
        <v>0</v>
      </c>
      <c r="L62" s="3" t="str">
        <f t="shared" si="11"/>
        <v>14</v>
      </c>
      <c r="M62" s="3" t="str">
        <f>+VLOOKUP(1*L62,Labels!$H$1:$I$99,2)</f>
        <v>Prof., Scientific &amp; Tech. Serv.</v>
      </c>
      <c r="P62" t="s">
        <v>201</v>
      </c>
      <c r="Q62" s="2">
        <v>52000</v>
      </c>
      <c r="R62" s="2">
        <v>71000</v>
      </c>
      <c r="S62" s="2"/>
      <c r="T62" s="2">
        <v>63000</v>
      </c>
    </row>
    <row r="63" spans="1:20" ht="14.55" x14ac:dyDescent="0.35">
      <c r="A63" s="11" t="str">
        <f>+IF(O63="","",VLOOKUP(O63,Labels!$A$1:$B$12,2))</f>
        <v/>
      </c>
      <c r="B63" s="12" t="str">
        <f t="shared" si="12"/>
        <v>Bus., building &amp; support serv.</v>
      </c>
      <c r="C63" s="19">
        <f t="shared" si="3"/>
        <v>0.8928571428571429</v>
      </c>
      <c r="D63" s="12">
        <f t="shared" si="13"/>
        <v>25000</v>
      </c>
      <c r="E63" s="13">
        <f t="shared" si="14"/>
        <v>28000</v>
      </c>
      <c r="G63">
        <f t="shared" si="4"/>
        <v>0.8928571428571429</v>
      </c>
      <c r="J63" s="6" t="e">
        <f t="shared" si="9"/>
        <v>#VALUE!</v>
      </c>
      <c r="K63" s="6">
        <f t="shared" si="10"/>
        <v>0</v>
      </c>
      <c r="L63" s="3" t="str">
        <f t="shared" si="11"/>
        <v>15</v>
      </c>
      <c r="M63" s="3" t="str">
        <f>+VLOOKUP(1*L63,Labels!$H$1:$I$99,2)</f>
        <v>Bus., building &amp; support serv.</v>
      </c>
      <c r="P63" t="s">
        <v>202</v>
      </c>
      <c r="Q63" s="2">
        <v>25000</v>
      </c>
      <c r="R63" s="2">
        <v>28000</v>
      </c>
      <c r="S63" s="2"/>
      <c r="T63" s="2">
        <v>27000</v>
      </c>
    </row>
    <row r="64" spans="1:20" ht="14.55" x14ac:dyDescent="0.35">
      <c r="A64" s="11" t="str">
        <f>+IF(O64="","",VLOOKUP(O64,Labels!$A$1:$B$12,2))</f>
        <v/>
      </c>
      <c r="B64" s="12" t="str">
        <f t="shared" si="12"/>
        <v xml:space="preserve">Educational Services </v>
      </c>
      <c r="C64" s="19">
        <f t="shared" si="3"/>
        <v>0.671875</v>
      </c>
      <c r="D64" s="12">
        <f t="shared" si="13"/>
        <v>43000</v>
      </c>
      <c r="E64" s="13">
        <f t="shared" si="14"/>
        <v>64000</v>
      </c>
      <c r="G64">
        <f t="shared" si="4"/>
        <v>0.671875</v>
      </c>
      <c r="J64" s="6" t="e">
        <f t="shared" si="9"/>
        <v>#VALUE!</v>
      </c>
      <c r="K64" s="6">
        <f t="shared" si="10"/>
        <v>0</v>
      </c>
      <c r="L64" s="3" t="str">
        <f t="shared" si="11"/>
        <v>16</v>
      </c>
      <c r="M64" s="3" t="str">
        <f>+VLOOKUP(1*L64,Labels!$H$1:$I$99,2)</f>
        <v xml:space="preserve">Educational Services </v>
      </c>
      <c r="P64" t="s">
        <v>203</v>
      </c>
      <c r="Q64" s="2">
        <v>43000</v>
      </c>
      <c r="R64" s="2">
        <v>64000</v>
      </c>
      <c r="S64" s="2"/>
      <c r="T64" s="2">
        <v>51000</v>
      </c>
    </row>
    <row r="65" spans="1:20" ht="14.55" x14ac:dyDescent="0.35">
      <c r="A65" s="11" t="str">
        <f>+IF(O65="","",VLOOKUP(O65,Labels!$A$1:$B$12,2))</f>
        <v/>
      </c>
      <c r="B65" s="12" t="str">
        <f t="shared" si="12"/>
        <v xml:space="preserve">Health Care &amp; Social Assistance </v>
      </c>
      <c r="C65" s="19">
        <f t="shared" si="3"/>
        <v>0.60606060606060608</v>
      </c>
      <c r="D65" s="12">
        <f t="shared" si="13"/>
        <v>40000</v>
      </c>
      <c r="E65" s="13">
        <f t="shared" si="14"/>
        <v>66000</v>
      </c>
      <c r="G65">
        <f t="shared" si="4"/>
        <v>0.60606060606060608</v>
      </c>
      <c r="J65" s="6" t="e">
        <f t="shared" si="9"/>
        <v>#VALUE!</v>
      </c>
      <c r="K65" s="6">
        <f t="shared" si="10"/>
        <v>0</v>
      </c>
      <c r="L65" s="3" t="str">
        <f t="shared" si="11"/>
        <v>17</v>
      </c>
      <c r="M65" s="3" t="str">
        <f>+VLOOKUP(1*L65,Labels!$H$1:$I$99,2)</f>
        <v xml:space="preserve">Health Care &amp; Social Assistance </v>
      </c>
      <c r="P65" t="s">
        <v>204</v>
      </c>
      <c r="Q65" s="2">
        <v>40000</v>
      </c>
      <c r="R65" s="2">
        <v>66000</v>
      </c>
      <c r="S65" s="2"/>
      <c r="T65" s="2">
        <v>44000</v>
      </c>
    </row>
    <row r="66" spans="1:20" ht="14.55" x14ac:dyDescent="0.35">
      <c r="A66" s="11" t="str">
        <f>+IF(O66="","",VLOOKUP(O66,Labels!$A$1:$B$12,2))</f>
        <v/>
      </c>
      <c r="B66" s="12" t="str">
        <f t="shared" si="12"/>
        <v>Inform., Cult. &amp; Recr.</v>
      </c>
      <c r="C66" s="19">
        <f t="shared" si="3"/>
        <v>0.5714285714285714</v>
      </c>
      <c r="D66" s="12">
        <f t="shared" si="13"/>
        <v>28000</v>
      </c>
      <c r="E66" s="13">
        <f t="shared" si="14"/>
        <v>49000</v>
      </c>
      <c r="G66">
        <f t="shared" si="4"/>
        <v>0.5714285714285714</v>
      </c>
      <c r="J66" s="6" t="e">
        <f t="shared" si="9"/>
        <v>#VALUE!</v>
      </c>
      <c r="K66" s="6">
        <f t="shared" si="10"/>
        <v>0</v>
      </c>
      <c r="L66" s="3" t="str">
        <f t="shared" si="11"/>
        <v>18</v>
      </c>
      <c r="M66" s="3" t="str">
        <f>+VLOOKUP(1*L66,Labels!$H$1:$I$99,2)</f>
        <v>Inform., Cult. &amp; Recr.</v>
      </c>
      <c r="P66" t="s">
        <v>205</v>
      </c>
      <c r="Q66" s="2">
        <v>28000</v>
      </c>
      <c r="R66" s="2">
        <v>49000</v>
      </c>
      <c r="S66" s="2"/>
      <c r="T66" s="2">
        <v>41000</v>
      </c>
    </row>
    <row r="67" spans="1:20" ht="14.55" x14ac:dyDescent="0.35">
      <c r="A67" s="11" t="str">
        <f>+IF(O67="","",VLOOKUP(O67,Labels!$A$1:$B$12,2))</f>
        <v/>
      </c>
      <c r="B67" s="12" t="str">
        <f t="shared" si="12"/>
        <v xml:space="preserve">Accomm. &amp; Food Services </v>
      </c>
      <c r="C67" s="19">
        <f t="shared" si="3"/>
        <v>0.6958333333333333</v>
      </c>
      <c r="D67" s="12">
        <f t="shared" si="13"/>
        <v>16700</v>
      </c>
      <c r="E67" s="13">
        <f t="shared" si="14"/>
        <v>24000</v>
      </c>
      <c r="G67">
        <f t="shared" si="4"/>
        <v>0.6958333333333333</v>
      </c>
      <c r="J67" s="6" t="e">
        <f t="shared" si="9"/>
        <v>#VALUE!</v>
      </c>
      <c r="K67" s="6">
        <f t="shared" si="10"/>
        <v>0</v>
      </c>
      <c r="L67" s="3" t="str">
        <f t="shared" si="11"/>
        <v>19</v>
      </c>
      <c r="M67" s="3" t="str">
        <f>+VLOOKUP(1*L67,Labels!$H$1:$I$99,2)</f>
        <v xml:space="preserve">Accomm. &amp; Food Services </v>
      </c>
      <c r="P67" t="s">
        <v>206</v>
      </c>
      <c r="Q67" s="2">
        <v>16700</v>
      </c>
      <c r="R67" s="2">
        <v>24000</v>
      </c>
      <c r="S67" s="2"/>
      <c r="T67" s="2">
        <v>19700</v>
      </c>
    </row>
    <row r="68" spans="1:20" ht="14.55" x14ac:dyDescent="0.35">
      <c r="A68" s="11" t="str">
        <f>+IF(O68="","",VLOOKUP(O68,Labels!$A$1:$B$12,2))</f>
        <v/>
      </c>
      <c r="B68" s="12" t="str">
        <f t="shared" si="12"/>
        <v xml:space="preserve">Other Services </v>
      </c>
      <c r="C68" s="19">
        <f t="shared" si="3"/>
        <v>0.48979591836734693</v>
      </c>
      <c r="D68" s="12">
        <f t="shared" si="13"/>
        <v>24000</v>
      </c>
      <c r="E68" s="13">
        <f t="shared" si="14"/>
        <v>49000</v>
      </c>
      <c r="G68">
        <f t="shared" si="4"/>
        <v>0.48979591836734693</v>
      </c>
      <c r="J68" s="6" t="e">
        <f t="shared" si="9"/>
        <v>#VALUE!</v>
      </c>
      <c r="K68" s="6">
        <f t="shared" si="10"/>
        <v>0</v>
      </c>
      <c r="L68" s="3" t="str">
        <f t="shared" si="11"/>
        <v>20</v>
      </c>
      <c r="M68" s="3" t="str">
        <f>+VLOOKUP(1*L68,Labels!$H$1:$I$99,2)</f>
        <v xml:space="preserve">Other Services </v>
      </c>
      <c r="P68" t="s">
        <v>207</v>
      </c>
      <c r="Q68" s="2">
        <v>24000</v>
      </c>
      <c r="R68" s="2">
        <v>49000</v>
      </c>
      <c r="S68" s="2"/>
      <c r="T68" s="2">
        <v>33000</v>
      </c>
    </row>
    <row r="69" spans="1:20" ht="14.55" x14ac:dyDescent="0.35">
      <c r="A69" s="11" t="str">
        <f>+IF(O69="","",VLOOKUP(O69,Labels!$A$1:$B$12,2))</f>
        <v/>
      </c>
      <c r="B69" s="12" t="str">
        <f t="shared" si="12"/>
        <v xml:space="preserve">Public Administration </v>
      </c>
      <c r="C69" s="19">
        <f t="shared" si="3"/>
        <v>0.81428571428571428</v>
      </c>
      <c r="D69" s="12">
        <f t="shared" si="13"/>
        <v>57000</v>
      </c>
      <c r="E69" s="13">
        <f t="shared" si="14"/>
        <v>70000</v>
      </c>
      <c r="G69">
        <f t="shared" si="4"/>
        <v>0.81428571428571428</v>
      </c>
      <c r="J69" s="6" t="e">
        <f t="shared" si="9"/>
        <v>#VALUE!</v>
      </c>
      <c r="K69" s="6">
        <f t="shared" si="10"/>
        <v>0</v>
      </c>
      <c r="L69" s="3" t="str">
        <f t="shared" si="11"/>
        <v>21</v>
      </c>
      <c r="M69" s="3" t="str">
        <f>+VLOOKUP(1*L69,Labels!$H$1:$I$99,2)</f>
        <v xml:space="preserve">Public Administration </v>
      </c>
      <c r="P69" t="s">
        <v>209</v>
      </c>
      <c r="Q69" s="2">
        <v>57000</v>
      </c>
      <c r="R69" s="2">
        <v>70000</v>
      </c>
      <c r="S69" s="2"/>
      <c r="T69" s="2">
        <v>64000</v>
      </c>
    </row>
    <row r="70" spans="1:20" ht="14.55" x14ac:dyDescent="0.35">
      <c r="A70" s="11" t="str">
        <f>+IF(O70="","",VLOOKUP(O70,Labels!$A$1:$B$12,2))</f>
        <v>Occupation</v>
      </c>
      <c r="B70" s="12" t="str">
        <f t="shared" si="12"/>
        <v>Total</v>
      </c>
      <c r="C70" s="19">
        <f t="shared" si="3"/>
        <v>0.68</v>
      </c>
      <c r="D70" s="12">
        <f t="shared" si="13"/>
        <v>34000</v>
      </c>
      <c r="E70" s="13">
        <f t="shared" si="14"/>
        <v>50000</v>
      </c>
      <c r="G70">
        <f t="shared" si="4"/>
        <v>0.68</v>
      </c>
      <c r="J70" s="6" t="e">
        <f t="shared" si="9"/>
        <v>#VALUE!</v>
      </c>
      <c r="K70" s="6">
        <f t="shared" si="10"/>
        <v>0</v>
      </c>
      <c r="L70" s="3" t="str">
        <f t="shared" si="11"/>
        <v/>
      </c>
      <c r="M70" s="3" t="str">
        <f t="shared" si="8"/>
        <v/>
      </c>
      <c r="O70" t="s">
        <v>76</v>
      </c>
      <c r="Q70" s="2">
        <v>34000</v>
      </c>
      <c r="R70" s="2">
        <v>50000</v>
      </c>
      <c r="S70" s="2"/>
      <c r="T70" s="2">
        <v>42000</v>
      </c>
    </row>
    <row r="71" spans="1:20" ht="14.55" x14ac:dyDescent="0.35">
      <c r="A71" s="11" t="str">
        <f>+IF(O71="","",VLOOKUP(O71,Labels!$A$1:$B$12,2))</f>
        <v/>
      </c>
      <c r="B71" s="12" t="str">
        <f t="shared" si="12"/>
        <v>Mgmt. Occups.</v>
      </c>
      <c r="C71" s="19">
        <f t="shared" si="3"/>
        <v>0.72043010752688175</v>
      </c>
      <c r="D71" s="12">
        <f t="shared" si="13"/>
        <v>67000</v>
      </c>
      <c r="E71" s="13">
        <f t="shared" si="14"/>
        <v>93000</v>
      </c>
      <c r="G71">
        <f t="shared" si="4"/>
        <v>0.72043010752688175</v>
      </c>
      <c r="J71" s="6" t="e">
        <f t="shared" si="9"/>
        <v>#VALUE!</v>
      </c>
      <c r="K71" s="6">
        <f t="shared" si="10"/>
        <v>0</v>
      </c>
      <c r="L71" s="3" t="str">
        <f t="shared" si="11"/>
        <v>01</v>
      </c>
      <c r="M71" s="3" t="str">
        <f>+VLOOKUP(1*L71,Labels!$P$1:$Q$99,2)</f>
        <v>Mgmt. Occups.</v>
      </c>
      <c r="P71" t="s">
        <v>186</v>
      </c>
      <c r="Q71" s="2">
        <v>67000</v>
      </c>
      <c r="R71" s="2">
        <v>93000</v>
      </c>
      <c r="S71" s="2"/>
      <c r="T71" s="2">
        <v>82000</v>
      </c>
    </row>
    <row r="72" spans="1:20" ht="14.55" x14ac:dyDescent="0.35">
      <c r="A72" s="11" t="str">
        <f>+IF(O72="","",VLOOKUP(O72,Labels!$A$1:$B$12,2))</f>
        <v/>
      </c>
      <c r="B72" s="12" t="str">
        <f t="shared" si="12"/>
        <v>Bus., Fin. &amp; Admin. Occups.</v>
      </c>
      <c r="C72" s="19">
        <f t="shared" si="3"/>
        <v>0.67796610169491522</v>
      </c>
      <c r="D72" s="12">
        <f t="shared" si="13"/>
        <v>40000</v>
      </c>
      <c r="E72" s="13">
        <f t="shared" si="14"/>
        <v>59000</v>
      </c>
      <c r="G72">
        <f t="shared" si="4"/>
        <v>0.67796610169491522</v>
      </c>
      <c r="J72" s="6" t="e">
        <f t="shared" si="9"/>
        <v>#VALUE!</v>
      </c>
      <c r="K72" s="6">
        <f t="shared" si="10"/>
        <v>0</v>
      </c>
      <c r="L72" s="3" t="str">
        <f t="shared" si="11"/>
        <v>02</v>
      </c>
      <c r="M72" s="3" t="str">
        <f>+VLOOKUP(1*L72,Labels!$P$1:$Q$99,2)</f>
        <v>Bus., Fin. &amp; Admin. Occups.</v>
      </c>
      <c r="P72" t="s">
        <v>188</v>
      </c>
      <c r="Q72" s="2">
        <v>40000</v>
      </c>
      <c r="R72" s="2">
        <v>59000</v>
      </c>
      <c r="S72" s="2"/>
      <c r="T72" s="2">
        <v>47000</v>
      </c>
    </row>
    <row r="73" spans="1:20" ht="14.55" x14ac:dyDescent="0.35">
      <c r="A73" s="11" t="str">
        <f>+IF(O73="","",VLOOKUP(O73,Labels!$A$1:$B$12,2))</f>
        <v/>
      </c>
      <c r="B73" s="12" t="str">
        <f t="shared" si="12"/>
        <v>Nat. &amp; App. Sci. Occups.</v>
      </c>
      <c r="C73" s="19">
        <f t="shared" si="3"/>
        <v>0.90909090909090906</v>
      </c>
      <c r="D73" s="12">
        <f t="shared" si="13"/>
        <v>60000</v>
      </c>
      <c r="E73" s="13">
        <f t="shared" si="14"/>
        <v>66000</v>
      </c>
      <c r="G73">
        <f t="shared" si="4"/>
        <v>0.90909090909090906</v>
      </c>
      <c r="J73" s="6" t="e">
        <f t="shared" si="9"/>
        <v>#VALUE!</v>
      </c>
      <c r="K73" s="6">
        <f t="shared" si="10"/>
        <v>0</v>
      </c>
      <c r="L73" s="3" t="str">
        <f t="shared" si="11"/>
        <v>03</v>
      </c>
      <c r="M73" s="3" t="str">
        <f>+VLOOKUP(1*L73,Labels!$P$1:$Q$99,2)</f>
        <v>Nat. &amp; App. Sci. Occups.</v>
      </c>
      <c r="P73" t="s">
        <v>189</v>
      </c>
      <c r="Q73" s="2">
        <v>60000</v>
      </c>
      <c r="R73" s="2">
        <v>66000</v>
      </c>
      <c r="S73" s="2"/>
      <c r="T73" s="2">
        <v>65000</v>
      </c>
    </row>
    <row r="74" spans="1:20" ht="14.55" x14ac:dyDescent="0.35">
      <c r="A74" s="11" t="str">
        <f>+IF(O74="","",VLOOKUP(O74,Labels!$A$1:$B$12,2))</f>
        <v/>
      </c>
      <c r="B74" s="12" t="str">
        <f t="shared" si="12"/>
        <v>Health Occups.</v>
      </c>
      <c r="C74" s="19">
        <f t="shared" si="3"/>
        <v>0.46875</v>
      </c>
      <c r="D74" s="12">
        <f t="shared" si="13"/>
        <v>45000</v>
      </c>
      <c r="E74" s="13">
        <f t="shared" si="14"/>
        <v>96000</v>
      </c>
      <c r="G74">
        <f t="shared" si="4"/>
        <v>0.46875</v>
      </c>
      <c r="J74" s="6" t="e">
        <f t="shared" si="9"/>
        <v>#VALUE!</v>
      </c>
      <c r="K74" s="6">
        <f t="shared" si="10"/>
        <v>0</v>
      </c>
      <c r="L74" s="3" t="str">
        <f t="shared" si="11"/>
        <v>04</v>
      </c>
      <c r="M74" s="3" t="str">
        <f>+VLOOKUP(1*L74,Labels!$P$1:$Q$99,2)</f>
        <v>Health Occups.</v>
      </c>
      <c r="P74" t="s">
        <v>190</v>
      </c>
      <c r="Q74" s="2">
        <v>45000</v>
      </c>
      <c r="R74" s="2">
        <v>96000</v>
      </c>
      <c r="S74" s="2"/>
      <c r="T74" s="2">
        <v>53000</v>
      </c>
    </row>
    <row r="75" spans="1:20" ht="14.55" x14ac:dyDescent="0.35">
      <c r="A75" s="11" t="str">
        <f>+IF(O75="","",VLOOKUP(O75,Labels!$A$1:$B$12,2))</f>
        <v/>
      </c>
      <c r="B75" s="12" t="str">
        <f t="shared" ref="B75:B80" si="15">+IF(M75="","Total",M75)</f>
        <v>Occups. in Soc. Sci., Gov.</v>
      </c>
      <c r="C75" s="19">
        <f t="shared" si="3"/>
        <v>0.6811594202898551</v>
      </c>
      <c r="D75" s="12">
        <f t="shared" ref="D75:D83" si="16">+Q75</f>
        <v>47000</v>
      </c>
      <c r="E75" s="13">
        <f t="shared" ref="E75:E83" si="17">+R75</f>
        <v>69000</v>
      </c>
      <c r="G75">
        <f t="shared" si="4"/>
        <v>0.6811594202898551</v>
      </c>
      <c r="J75" s="6" t="e">
        <f t="shared" si="9"/>
        <v>#VALUE!</v>
      </c>
      <c r="K75" s="6">
        <f t="shared" si="10"/>
        <v>0</v>
      </c>
      <c r="L75" s="3" t="str">
        <f t="shared" si="11"/>
        <v>05</v>
      </c>
      <c r="M75" s="3" t="str">
        <f>+VLOOKUP(1*L75,Labels!$P$1:$Q$99,2)</f>
        <v>Occups. in Soc. Sci., Gov.</v>
      </c>
      <c r="P75" t="s">
        <v>191</v>
      </c>
      <c r="Q75" s="2">
        <v>47000</v>
      </c>
      <c r="R75" s="2">
        <v>69000</v>
      </c>
      <c r="S75" s="2"/>
      <c r="T75" s="2">
        <v>55000</v>
      </c>
    </row>
    <row r="76" spans="1:20" ht="14.55" x14ac:dyDescent="0.35">
      <c r="A76" s="11" t="str">
        <f>+IF(O76="","",VLOOKUP(O76,Labels!$A$1:$B$12,2))</f>
        <v/>
      </c>
      <c r="B76" s="12" t="str">
        <f t="shared" si="15"/>
        <v>Occups. in Art, Cult. Recr.</v>
      </c>
      <c r="C76" s="19">
        <f t="shared" ref="C76:C80" si="18">+IF(AND(D76&gt;0,E76&gt;0),D76/E76,"- ")</f>
        <v>0.71794871794871795</v>
      </c>
      <c r="D76" s="12">
        <f t="shared" si="16"/>
        <v>28000</v>
      </c>
      <c r="E76" s="13">
        <f t="shared" si="17"/>
        <v>39000</v>
      </c>
      <c r="G76">
        <f t="shared" ref="G76:G80" si="19">+IF(ISNUMBER(C76),C76,C$11)</f>
        <v>0.71794871794871795</v>
      </c>
      <c r="J76" s="6" t="e">
        <f t="shared" si="9"/>
        <v>#VALUE!</v>
      </c>
      <c r="K76" s="6">
        <f t="shared" si="10"/>
        <v>0</v>
      </c>
      <c r="L76" s="3" t="str">
        <f t="shared" si="11"/>
        <v>06</v>
      </c>
      <c r="M76" s="3" t="str">
        <f>+VLOOKUP(1*L76,Labels!$P$1:$Q$99,2)</f>
        <v>Occups. in Art, Cult. Recr.</v>
      </c>
      <c r="P76" t="s">
        <v>192</v>
      </c>
      <c r="Q76" s="2">
        <v>28000</v>
      </c>
      <c r="R76" s="2">
        <v>39000</v>
      </c>
      <c r="S76" s="2"/>
      <c r="T76" s="2">
        <v>33000</v>
      </c>
    </row>
    <row r="77" spans="1:20" ht="14.55" x14ac:dyDescent="0.35">
      <c r="A77" s="11" t="str">
        <f>+IF(O77="","",VLOOKUP(O77,Labels!$A$1:$B$12,2))</f>
        <v/>
      </c>
      <c r="B77" s="12" t="str">
        <f t="shared" si="15"/>
        <v>Sales &amp; Service Occups.</v>
      </c>
      <c r="C77" s="19">
        <f t="shared" si="18"/>
        <v>0.55555555555555558</v>
      </c>
      <c r="D77" s="12">
        <f t="shared" si="16"/>
        <v>20000</v>
      </c>
      <c r="E77" s="13">
        <f t="shared" si="17"/>
        <v>36000</v>
      </c>
      <c r="G77">
        <f t="shared" si="19"/>
        <v>0.55555555555555558</v>
      </c>
      <c r="J77" s="6" t="e">
        <f t="shared" si="9"/>
        <v>#VALUE!</v>
      </c>
      <c r="K77" s="6">
        <f t="shared" si="10"/>
        <v>0</v>
      </c>
      <c r="L77" s="3" t="str">
        <f t="shared" si="11"/>
        <v>07</v>
      </c>
      <c r="M77" s="3" t="str">
        <f>+VLOOKUP(1*L77,Labels!$P$1:$Q$99,2)</f>
        <v>Sales &amp; Service Occups.</v>
      </c>
      <c r="P77" t="s">
        <v>193</v>
      </c>
      <c r="Q77" s="2">
        <v>20000</v>
      </c>
      <c r="R77" s="2">
        <v>36000</v>
      </c>
      <c r="S77" s="2"/>
      <c r="T77" s="2">
        <v>27000</v>
      </c>
    </row>
    <row r="78" spans="1:20" ht="14.55" x14ac:dyDescent="0.35">
      <c r="A78" s="11" t="str">
        <f>+IF(O78="","",VLOOKUP(O78,Labels!$A$1:$B$12,2))</f>
        <v/>
      </c>
      <c r="B78" s="12" t="str">
        <f t="shared" si="15"/>
        <v xml:space="preserve">Trades, Trans. &amp; Eqp. Opr. </v>
      </c>
      <c r="C78" s="19">
        <f t="shared" si="18"/>
        <v>0.57777777777777772</v>
      </c>
      <c r="D78" s="12">
        <f t="shared" ref="D78:D79" si="20">+Q78</f>
        <v>26000</v>
      </c>
      <c r="E78" s="13">
        <f t="shared" ref="E78:E79" si="21">+R78</f>
        <v>45000</v>
      </c>
      <c r="G78">
        <f t="shared" si="19"/>
        <v>0.57777777777777772</v>
      </c>
      <c r="J78" s="6" t="e">
        <f t="shared" si="9"/>
        <v>#VALUE!</v>
      </c>
      <c r="K78" s="6">
        <f t="shared" si="10"/>
        <v>0</v>
      </c>
      <c r="L78" s="3" t="str">
        <f t="shared" si="11"/>
        <v>08</v>
      </c>
      <c r="M78" s="3" t="str">
        <f>+VLOOKUP(1*L78,Labels!$P$1:$Q$99,2)</f>
        <v xml:space="preserve">Trades, Trans. &amp; Eqp. Opr. </v>
      </c>
      <c r="P78" t="s">
        <v>194</v>
      </c>
      <c r="Q78" s="2">
        <v>26000</v>
      </c>
      <c r="R78" s="2">
        <v>45000</v>
      </c>
      <c r="S78" s="2"/>
      <c r="T78" s="2">
        <v>44000</v>
      </c>
    </row>
    <row r="79" spans="1:20" ht="14.55" x14ac:dyDescent="0.35">
      <c r="A79" s="11" t="str">
        <f>+IF(O79="","",VLOOKUP(O79,Labels!$A$1:$B$12,2))</f>
        <v/>
      </c>
      <c r="B79" s="12" t="str">
        <f t="shared" si="15"/>
        <v>Primary Industry</v>
      </c>
      <c r="C79" s="19" t="str">
        <f t="shared" si="18"/>
        <v xml:space="preserve">- </v>
      </c>
      <c r="D79" s="12">
        <f t="shared" si="20"/>
        <v>0</v>
      </c>
      <c r="E79" s="13">
        <f t="shared" si="21"/>
        <v>34000</v>
      </c>
      <c r="G79">
        <f t="shared" si="19"/>
        <v>0.68</v>
      </c>
      <c r="J79" s="6" t="e">
        <f t="shared" si="9"/>
        <v>#VALUE!</v>
      </c>
      <c r="K79" s="6">
        <f t="shared" si="10"/>
        <v>0</v>
      </c>
      <c r="L79" s="3" t="str">
        <f t="shared" si="11"/>
        <v>09</v>
      </c>
      <c r="M79" s="3" t="str">
        <f>+VLOOKUP(1*L79,Labels!$P$1:$Q$99,2)</f>
        <v>Primary Industry</v>
      </c>
      <c r="P79" t="s">
        <v>195</v>
      </c>
      <c r="Q79" s="2"/>
      <c r="R79" s="2">
        <v>34000</v>
      </c>
      <c r="S79" s="2"/>
      <c r="T79" s="2">
        <v>31000</v>
      </c>
    </row>
    <row r="80" spans="1:20" ht="14.55" x14ac:dyDescent="0.35">
      <c r="A80" s="14" t="str">
        <f>+IF(O80="","",VLOOKUP(O80,Labels!$A$1:$B$12,2))</f>
        <v/>
      </c>
      <c r="B80" s="15" t="str">
        <f t="shared" si="15"/>
        <v>Occps. Proc. Man. &amp; Util.</v>
      </c>
      <c r="C80" s="21">
        <f t="shared" si="18"/>
        <v>0.68888888888888888</v>
      </c>
      <c r="D80" s="15">
        <f t="shared" si="16"/>
        <v>31000</v>
      </c>
      <c r="E80" s="16">
        <f t="shared" si="17"/>
        <v>45000</v>
      </c>
      <c r="G80">
        <f t="shared" si="19"/>
        <v>0.68888888888888888</v>
      </c>
      <c r="J80" s="6" t="e">
        <f t="shared" si="9"/>
        <v>#VALUE!</v>
      </c>
      <c r="K80" s="6">
        <f t="shared" si="10"/>
        <v>0</v>
      </c>
      <c r="L80" s="3" t="str">
        <f t="shared" si="11"/>
        <v>10</v>
      </c>
      <c r="M80" s="3" t="str">
        <f>+VLOOKUP(1*L80,Labels!$P$1:$Q$99,2)</f>
        <v>Occps. Proc. Man. &amp; Util.</v>
      </c>
      <c r="P80" t="s">
        <v>196</v>
      </c>
      <c r="Q80" s="2">
        <v>31000</v>
      </c>
      <c r="R80" s="2">
        <v>45000</v>
      </c>
      <c r="S80" s="2"/>
      <c r="T80" s="2">
        <v>41000</v>
      </c>
    </row>
    <row r="81" spans="1:20" ht="14.55" hidden="1" x14ac:dyDescent="0.35">
      <c r="A81" s="4" t="e">
        <f>+IF(O81="","",VLOOKUP(O81,Labels!$A$1:$B$12,2))</f>
        <v>#N/A</v>
      </c>
      <c r="B81" s="3" t="str">
        <f t="shared" ref="B81:B83" si="22">+IF(L81="(blank)","Total",L81)</f>
        <v>Total</v>
      </c>
      <c r="C81" s="5" t="e">
        <f t="shared" ref="C81:C83" si="23">+D81/E81</f>
        <v>#DIV/0!</v>
      </c>
      <c r="D81" s="3">
        <f t="shared" si="16"/>
        <v>0</v>
      </c>
      <c r="E81" s="3">
        <f t="shared" si="17"/>
        <v>0</v>
      </c>
      <c r="J81" s="6" t="e">
        <f t="shared" si="9"/>
        <v>#VALUE!</v>
      </c>
      <c r="K81" s="6">
        <f t="shared" si="10"/>
        <v>0</v>
      </c>
      <c r="L81" s="3" t="str">
        <f t="shared" si="11"/>
        <v>(blank)</v>
      </c>
      <c r="M81" s="3" t="e">
        <f>+VLOOKUP(1*L81,Labels!$P$1:$Q$99,2)</f>
        <v>#VALUE!</v>
      </c>
      <c r="O81" t="s">
        <v>53</v>
      </c>
      <c r="P81" t="s">
        <v>53</v>
      </c>
      <c r="Q81" s="2"/>
      <c r="R81" s="2"/>
      <c r="S81" s="2"/>
      <c r="T81" s="2"/>
    </row>
    <row r="82" spans="1:20" ht="14.55" hidden="1" x14ac:dyDescent="0.35">
      <c r="A82" s="4" t="str">
        <f>+IF(O82="","",VLOOKUP(O82,Labels!$A$1:$B$12,2))</f>
        <v/>
      </c>
      <c r="B82" s="3" t="str">
        <f t="shared" si="22"/>
        <v/>
      </c>
      <c r="C82" s="5" t="e">
        <f t="shared" si="23"/>
        <v>#DIV/0!</v>
      </c>
      <c r="D82" s="3">
        <f t="shared" si="16"/>
        <v>0</v>
      </c>
      <c r="E82" s="3">
        <f t="shared" si="17"/>
        <v>0</v>
      </c>
      <c r="J82" s="6" t="e">
        <f t="shared" si="9"/>
        <v>#VALUE!</v>
      </c>
      <c r="K82" s="6">
        <f t="shared" si="10"/>
        <v>0</v>
      </c>
      <c r="L82" s="3" t="str">
        <f t="shared" si="11"/>
        <v/>
      </c>
      <c r="M82" s="3" t="e">
        <f>+VLOOKUP(1*L82,Labels!$K$1:$L$99,2)</f>
        <v>#VALUE!</v>
      </c>
    </row>
    <row r="83" spans="1:20" ht="14.55" hidden="1" x14ac:dyDescent="0.35">
      <c r="A83" s="4" t="str">
        <f>+IF(O83="","",VLOOKUP(O83,Labels!$A$1:$B$12,2))</f>
        <v/>
      </c>
      <c r="B83" s="3" t="str">
        <f t="shared" si="22"/>
        <v/>
      </c>
      <c r="C83" s="5" t="e">
        <f t="shared" si="23"/>
        <v>#DIV/0!</v>
      </c>
      <c r="D83" s="3">
        <f t="shared" si="16"/>
        <v>0</v>
      </c>
      <c r="E83" s="3">
        <f t="shared" si="17"/>
        <v>0</v>
      </c>
      <c r="J83" s="6" t="e">
        <f t="shared" si="9"/>
        <v>#VALUE!</v>
      </c>
      <c r="K83" s="6">
        <f t="shared" si="10"/>
        <v>0</v>
      </c>
      <c r="L83" s="3" t="str">
        <f t="shared" si="11"/>
        <v/>
      </c>
      <c r="M83" s="3" t="e">
        <f>+VLOOKUP(1*L83,Labels!$K$1:$L$99,2)</f>
        <v>#VALUE!</v>
      </c>
    </row>
    <row r="84" spans="1:20" ht="14.55" x14ac:dyDescent="0.35">
      <c r="J84" s="6"/>
      <c r="K84" s="6"/>
      <c r="L84" s="3"/>
      <c r="M84" s="3"/>
    </row>
    <row r="85" spans="1:20" x14ac:dyDescent="0.3">
      <c r="B85">
        <v>0.25</v>
      </c>
      <c r="C85" s="20">
        <f>+G85</f>
        <v>0.66666666666666663</v>
      </c>
      <c r="G85" s="20">
        <f>+_xlfn.PERCENTILE.EXC(G$11:G$80,$B85)</f>
        <v>0.66666666666666663</v>
      </c>
      <c r="J85" s="6"/>
      <c r="K85" s="6"/>
      <c r="L85" s="3"/>
      <c r="M85" s="3"/>
    </row>
    <row r="86" spans="1:20" x14ac:dyDescent="0.3">
      <c r="B86">
        <v>0.75</v>
      </c>
      <c r="C86" s="20">
        <f>+G86</f>
        <v>0.71856906534325893</v>
      </c>
      <c r="G86" s="20">
        <f>+_xlfn.PERCENTILE.EXC(G$11:G$80,$B86)</f>
        <v>0.71856906534325893</v>
      </c>
      <c r="J86" s="6"/>
      <c r="K86" s="6"/>
      <c r="L86" s="3"/>
      <c r="M86" s="3"/>
    </row>
    <row r="87" spans="1:20" x14ac:dyDescent="0.3">
      <c r="J87" s="6"/>
      <c r="K87" s="6"/>
      <c r="L87" s="3"/>
      <c r="M87" s="3"/>
    </row>
    <row r="88" spans="1:20" x14ac:dyDescent="0.3">
      <c r="J88" s="6"/>
      <c r="K88" s="6"/>
      <c r="L88" s="3"/>
      <c r="M88" s="3"/>
    </row>
    <row r="89" spans="1:20" x14ac:dyDescent="0.3">
      <c r="J89" s="6"/>
      <c r="K89" s="6"/>
      <c r="L89" s="3"/>
      <c r="M89" s="3"/>
    </row>
    <row r="90" spans="1:20" x14ac:dyDescent="0.3">
      <c r="J90" s="6"/>
      <c r="K90" s="6"/>
      <c r="L90" s="3"/>
      <c r="M90" s="3"/>
    </row>
    <row r="91" spans="1:20" x14ac:dyDescent="0.3">
      <c r="J91" s="6"/>
      <c r="K91" s="6"/>
      <c r="L91" s="3"/>
      <c r="M91" s="3"/>
    </row>
    <row r="92" spans="1:20" x14ac:dyDescent="0.3">
      <c r="J92" s="6"/>
      <c r="K92" s="6"/>
      <c r="L92" s="3"/>
      <c r="M92" s="3"/>
    </row>
    <row r="93" spans="1:20" x14ac:dyDescent="0.3">
      <c r="J93" s="6"/>
      <c r="K93" s="6"/>
      <c r="L93" s="3"/>
      <c r="M93" s="3"/>
    </row>
    <row r="94" spans="1:20" x14ac:dyDescent="0.3">
      <c r="J94" s="6"/>
      <c r="K94" s="6"/>
      <c r="L94" s="3"/>
      <c r="M94" s="3"/>
    </row>
    <row r="95" spans="1:20" x14ac:dyDescent="0.3">
      <c r="J95" s="6"/>
      <c r="K95" s="6"/>
      <c r="L95" s="3"/>
      <c r="M95" s="3"/>
    </row>
    <row r="96" spans="1:20" x14ac:dyDescent="0.3">
      <c r="J96" s="6"/>
      <c r="K96" s="6"/>
      <c r="L96" s="3"/>
      <c r="M96" s="3"/>
    </row>
    <row r="97" spans="10:13" x14ac:dyDescent="0.3">
      <c r="J97" s="6"/>
      <c r="K97" s="6"/>
      <c r="L97" s="3"/>
      <c r="M97" s="3"/>
    </row>
    <row r="98" spans="10:13" x14ac:dyDescent="0.3">
      <c r="J98" s="6"/>
      <c r="K98" s="6"/>
      <c r="L98" s="3"/>
      <c r="M98" s="3"/>
    </row>
    <row r="99" spans="10:13" x14ac:dyDescent="0.3">
      <c r="J99" s="6"/>
      <c r="K99" s="6"/>
      <c r="L99" s="3"/>
      <c r="M99" s="3"/>
    </row>
    <row r="100" spans="10:13" x14ac:dyDescent="0.3">
      <c r="J100" s="6"/>
      <c r="K100" s="6"/>
      <c r="L100" s="3"/>
      <c r="M100" s="3"/>
    </row>
    <row r="101" spans="10:13" x14ac:dyDescent="0.3">
      <c r="J101" s="6"/>
      <c r="K101" s="6"/>
      <c r="L101" s="3"/>
      <c r="M101" s="3"/>
    </row>
    <row r="102" spans="10:13" x14ac:dyDescent="0.3">
      <c r="J102" s="6"/>
      <c r="K102" s="6"/>
      <c r="L102" s="3"/>
      <c r="M102" s="3"/>
    </row>
    <row r="103" spans="10:13" x14ac:dyDescent="0.3">
      <c r="J103" s="6"/>
      <c r="K103" s="6"/>
      <c r="L103" s="3"/>
      <c r="M103" s="3"/>
    </row>
    <row r="104" spans="10:13" x14ac:dyDescent="0.3">
      <c r="J104" s="6"/>
      <c r="K104" s="6"/>
      <c r="L104" s="3"/>
      <c r="M104" s="3"/>
    </row>
    <row r="105" spans="10:13" x14ac:dyDescent="0.3">
      <c r="J105" s="6"/>
      <c r="K105" s="6"/>
      <c r="L105" s="3"/>
      <c r="M105" s="3"/>
    </row>
    <row r="106" spans="10:13" x14ac:dyDescent="0.3">
      <c r="J106" s="6"/>
      <c r="K106" s="6"/>
      <c r="L106" s="3"/>
      <c r="M106" s="3"/>
    </row>
    <row r="107" spans="10:13" x14ac:dyDescent="0.3">
      <c r="J107" s="6"/>
      <c r="K107" s="6"/>
      <c r="L107" s="3"/>
      <c r="M107" s="3"/>
    </row>
    <row r="108" spans="10:13" x14ac:dyDescent="0.3">
      <c r="J108" s="6"/>
      <c r="K108" s="6"/>
      <c r="L108" s="3"/>
      <c r="M108" s="3"/>
    </row>
    <row r="109" spans="10:13" x14ac:dyDescent="0.3">
      <c r="J109" s="6"/>
      <c r="K109" s="6"/>
      <c r="L109" s="3"/>
      <c r="M109" s="3"/>
    </row>
    <row r="110" spans="10:13" x14ac:dyDescent="0.3">
      <c r="J110" s="6"/>
      <c r="K110" s="6"/>
      <c r="L110" s="3"/>
      <c r="M110" s="3"/>
    </row>
    <row r="133" spans="1:1" x14ac:dyDescent="0.3">
      <c r="A133" t="s">
        <v>60</v>
      </c>
    </row>
  </sheetData>
  <conditionalFormatting sqref="A11:A80 D11:E80">
    <cfRule type="expression" dxfId="44" priority="11">
      <formula>$B11="Total"</formula>
    </cfRule>
  </conditionalFormatting>
  <conditionalFormatting sqref="C11:C80">
    <cfRule type="expression" dxfId="43" priority="2">
      <formula>C11&lt;C$85</formula>
    </cfRule>
    <cfRule type="expression" dxfId="42" priority="3">
      <formula>C11&gt;C$86</formula>
    </cfRule>
    <cfRule type="expression" dxfId="41" priority="4">
      <formula>$B11="Total"</formula>
    </cfRule>
  </conditionalFormatting>
  <conditionalFormatting sqref="B11:B80">
    <cfRule type="expression" dxfId="40" priority="1">
      <formula>$B11="Total"</formula>
    </cfRule>
  </conditionalFormatting>
  <printOptions horizontalCentered="1" gridLines="1"/>
  <pageMargins left="0.70866141732283472" right="0.70866141732283472" top="0.74803149606299213" bottom="0.74803149606299213" header="0.31496062992125984" footer="0.31496062992125984"/>
  <pageSetup scale="51" fitToHeight="0" orientation="landscape" r:id="rId2"/>
  <headerFooter>
    <oddHeader>Page &amp;P&amp;RSlid_Tables_All_Earnings - V3 - 2011.xlsx (Slid_Tables_All_Earnings - V3 - 2011).xlsx</oddHeader>
    <oddFooter>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workbookViewId="0">
      <selection activeCell="D33" sqref="D33"/>
    </sheetView>
  </sheetViews>
  <sheetFormatPr defaultRowHeight="14.4" x14ac:dyDescent="0.3"/>
  <cols>
    <col min="1" max="1" width="29.21875" customWidth="1"/>
    <col min="3" max="4" width="9.5546875" bestFit="1" customWidth="1"/>
    <col min="5" max="11" width="9.5546875" customWidth="1"/>
    <col min="13" max="13" width="22.109375" bestFit="1" customWidth="1"/>
    <col min="14" max="14" width="14.88671875" customWidth="1"/>
    <col min="15" max="16" width="5.77734375" customWidth="1"/>
    <col min="17" max="17" width="10.77734375" bestFit="1" customWidth="1"/>
  </cols>
  <sheetData>
    <row r="1" spans="1:16" ht="14.55" x14ac:dyDescent="0.35">
      <c r="A1" t="s">
        <v>57</v>
      </c>
    </row>
    <row r="2" spans="1:16" ht="14.55" x14ac:dyDescent="0.35">
      <c r="A2" t="s">
        <v>58</v>
      </c>
    </row>
    <row r="3" spans="1:16" ht="14.55" x14ac:dyDescent="0.35">
      <c r="A3" t="s">
        <v>183</v>
      </c>
    </row>
    <row r="4" spans="1:16" ht="14.55" x14ac:dyDescent="0.35">
      <c r="A4" t="str">
        <f>+VLOOKUP(N7,Labels!$A$1:$B$99,2)</f>
        <v>Recent Immigrant</v>
      </c>
    </row>
    <row r="6" spans="1:16" ht="14.55" x14ac:dyDescent="0.35">
      <c r="M6" s="1" t="s">
        <v>2</v>
      </c>
      <c r="N6" t="s">
        <v>52</v>
      </c>
    </row>
    <row r="7" spans="1:16" ht="14.55" x14ac:dyDescent="0.35">
      <c r="A7" t="str">
        <f>"Average "&amp;A2&amp;" For Ontarians "&amp;A3&amp;" by "&amp;A4</f>
        <v>Average Annual Earnings For Ontarians All With Some Earnings; 2011 by Recent Immigrant</v>
      </c>
      <c r="M7" s="1" t="s">
        <v>17</v>
      </c>
      <c r="N7" t="s">
        <v>73</v>
      </c>
    </row>
    <row r="9" spans="1:16" ht="14.55" x14ac:dyDescent="0.35">
      <c r="M9" s="1" t="s">
        <v>54</v>
      </c>
      <c r="N9" s="1" t="s">
        <v>4</v>
      </c>
    </row>
    <row r="10" spans="1:16" ht="14.55" x14ac:dyDescent="0.35">
      <c r="C10" t="s">
        <v>40</v>
      </c>
      <c r="D10" t="s">
        <v>41</v>
      </c>
      <c r="M10" s="1" t="s">
        <v>0</v>
      </c>
      <c r="N10" t="s">
        <v>40</v>
      </c>
      <c r="O10" t="s">
        <v>41</v>
      </c>
    </row>
    <row r="11" spans="1:16" ht="14.55" x14ac:dyDescent="0.35">
      <c r="A11" s="4" t="s">
        <v>123</v>
      </c>
      <c r="B11" s="5">
        <f t="shared" ref="B11:B32" si="0">+C11/D11</f>
        <v>0.68</v>
      </c>
      <c r="C11" s="3">
        <f>+N11</f>
        <v>34000</v>
      </c>
      <c r="D11" s="3">
        <f>+O11</f>
        <v>50000</v>
      </c>
      <c r="E11" s="3"/>
      <c r="F11" s="3"/>
      <c r="G11" s="3"/>
      <c r="H11" s="3"/>
      <c r="I11" s="6" t="e">
        <f>FIND("|",M11)</f>
        <v>#VALUE!</v>
      </c>
      <c r="J11" s="6">
        <v>0</v>
      </c>
      <c r="K11" s="3" t="str">
        <f>+MID(M11,J11+1,99)</f>
        <v/>
      </c>
      <c r="N11" s="2">
        <v>34000</v>
      </c>
      <c r="O11" s="2">
        <v>50000</v>
      </c>
      <c r="P11" s="2">
        <v>42000</v>
      </c>
    </row>
    <row r="12" spans="1:16" ht="14.55" x14ac:dyDescent="0.35">
      <c r="A12" s="4" t="str">
        <f>+K12</f>
        <v>Not Recent Immigrant</v>
      </c>
      <c r="B12" s="5">
        <f t="shared" si="0"/>
        <v>0.74509803921568629</v>
      </c>
      <c r="C12" s="3">
        <f t="shared" ref="C12:D27" si="1">+N12</f>
        <v>38000</v>
      </c>
      <c r="D12" s="3">
        <f t="shared" si="1"/>
        <v>51000</v>
      </c>
      <c r="E12" s="3"/>
      <c r="F12" s="3"/>
      <c r="G12" s="3"/>
      <c r="H12" s="3"/>
      <c r="I12" s="6" t="e">
        <f t="shared" ref="I12:I32" si="2">FIND("|",M12)</f>
        <v>#VALUE!</v>
      </c>
      <c r="J12" s="6">
        <f t="shared" ref="J12:J32" si="3">+IF(ISNUMBER(I12),I12,0)</f>
        <v>0</v>
      </c>
      <c r="K12" s="3" t="str">
        <f t="shared" ref="K12:K32" si="4">+MID(M12,J12+1,99)</f>
        <v>Not Recent Immigrant</v>
      </c>
      <c r="M12" t="s">
        <v>174</v>
      </c>
      <c r="N12" s="2">
        <v>38000</v>
      </c>
      <c r="O12" s="2">
        <v>51000</v>
      </c>
      <c r="P12" s="2">
        <v>45000</v>
      </c>
    </row>
    <row r="13" spans="1:16" ht="14.55" x14ac:dyDescent="0.35">
      <c r="A13" s="4" t="str">
        <f t="shared" ref="A13:A32" si="5">+K13</f>
        <v>Recent Immigrant</v>
      </c>
      <c r="B13" s="5">
        <f t="shared" si="0"/>
        <v>0.58536585365853655</v>
      </c>
      <c r="C13" s="3">
        <f t="shared" si="1"/>
        <v>24000</v>
      </c>
      <c r="D13" s="3">
        <f t="shared" si="1"/>
        <v>41000</v>
      </c>
      <c r="E13" s="3"/>
      <c r="F13" s="3"/>
      <c r="G13" s="3"/>
      <c r="H13" s="3"/>
      <c r="I13" s="6" t="e">
        <f t="shared" si="2"/>
        <v>#VALUE!</v>
      </c>
      <c r="J13" s="6">
        <v>0</v>
      </c>
      <c r="K13" s="3" t="str">
        <f t="shared" si="4"/>
        <v>Recent Immigrant</v>
      </c>
      <c r="M13" t="s">
        <v>148</v>
      </c>
      <c r="N13" s="2">
        <v>24000</v>
      </c>
      <c r="O13" s="2">
        <v>41000</v>
      </c>
      <c r="P13" s="2">
        <v>32000</v>
      </c>
    </row>
    <row r="14" spans="1:16" ht="14.55" hidden="1" x14ac:dyDescent="0.35">
      <c r="A14" s="4" t="str">
        <f t="shared" si="5"/>
        <v/>
      </c>
      <c r="B14" s="5" t="e">
        <f t="shared" si="0"/>
        <v>#DIV/0!</v>
      </c>
      <c r="C14" s="3">
        <f t="shared" si="1"/>
        <v>0</v>
      </c>
      <c r="D14" s="3">
        <f t="shared" si="1"/>
        <v>0</v>
      </c>
      <c r="E14" s="3"/>
      <c r="F14" s="3"/>
      <c r="G14" s="3"/>
      <c r="H14" s="3"/>
      <c r="I14" s="6" t="e">
        <f t="shared" si="2"/>
        <v>#VALUE!</v>
      </c>
      <c r="J14" s="6">
        <f t="shared" si="3"/>
        <v>0</v>
      </c>
      <c r="K14" s="3" t="str">
        <f t="shared" si="4"/>
        <v/>
      </c>
    </row>
    <row r="15" spans="1:16" ht="14.55" hidden="1" x14ac:dyDescent="0.35">
      <c r="A15" s="4" t="str">
        <f t="shared" si="5"/>
        <v/>
      </c>
      <c r="B15" s="5" t="e">
        <f t="shared" si="0"/>
        <v>#DIV/0!</v>
      </c>
      <c r="C15" s="3">
        <f t="shared" si="1"/>
        <v>0</v>
      </c>
      <c r="D15" s="3">
        <f t="shared" si="1"/>
        <v>0</v>
      </c>
      <c r="E15" s="3"/>
      <c r="F15" s="3"/>
      <c r="G15" s="3"/>
      <c r="H15" s="3"/>
      <c r="I15" s="6" t="e">
        <f t="shared" si="2"/>
        <v>#VALUE!</v>
      </c>
      <c r="J15" s="6">
        <f t="shared" si="3"/>
        <v>0</v>
      </c>
      <c r="K15" s="3" t="str">
        <f t="shared" si="4"/>
        <v/>
      </c>
    </row>
    <row r="16" spans="1:16" ht="14.55" hidden="1" x14ac:dyDescent="0.35">
      <c r="A16" s="4" t="str">
        <f t="shared" si="5"/>
        <v/>
      </c>
      <c r="B16" s="5" t="e">
        <f t="shared" si="0"/>
        <v>#DIV/0!</v>
      </c>
      <c r="C16" s="3">
        <f t="shared" si="1"/>
        <v>0</v>
      </c>
      <c r="D16" s="3">
        <f t="shared" si="1"/>
        <v>0</v>
      </c>
      <c r="I16" s="6" t="e">
        <f t="shared" si="2"/>
        <v>#VALUE!</v>
      </c>
      <c r="J16" s="6">
        <f t="shared" si="3"/>
        <v>0</v>
      </c>
      <c r="K16" s="3" t="str">
        <f t="shared" si="4"/>
        <v/>
      </c>
    </row>
    <row r="17" spans="1:11" ht="14.55" hidden="1" x14ac:dyDescent="0.35">
      <c r="A17" s="4" t="str">
        <f t="shared" si="5"/>
        <v/>
      </c>
      <c r="B17" s="5" t="e">
        <f t="shared" si="0"/>
        <v>#DIV/0!</v>
      </c>
      <c r="C17" s="3">
        <f t="shared" si="1"/>
        <v>0</v>
      </c>
      <c r="D17" s="3">
        <f t="shared" si="1"/>
        <v>0</v>
      </c>
      <c r="I17" s="6" t="e">
        <f t="shared" si="2"/>
        <v>#VALUE!</v>
      </c>
      <c r="J17" s="6">
        <f t="shared" si="3"/>
        <v>0</v>
      </c>
      <c r="K17" s="3" t="str">
        <f t="shared" si="4"/>
        <v/>
      </c>
    </row>
    <row r="18" spans="1:11" ht="14.55" hidden="1" x14ac:dyDescent="0.35">
      <c r="A18" s="4" t="str">
        <f t="shared" si="5"/>
        <v/>
      </c>
      <c r="B18" s="5" t="e">
        <f t="shared" si="0"/>
        <v>#DIV/0!</v>
      </c>
      <c r="C18" s="3">
        <f t="shared" si="1"/>
        <v>0</v>
      </c>
      <c r="D18" s="3">
        <f t="shared" si="1"/>
        <v>0</v>
      </c>
      <c r="I18" s="6" t="e">
        <f t="shared" si="2"/>
        <v>#VALUE!</v>
      </c>
      <c r="J18" s="6">
        <f t="shared" si="3"/>
        <v>0</v>
      </c>
      <c r="K18" s="3" t="str">
        <f t="shared" si="4"/>
        <v/>
      </c>
    </row>
    <row r="19" spans="1:11" ht="14.55" hidden="1" x14ac:dyDescent="0.35">
      <c r="A19" s="4" t="str">
        <f t="shared" si="5"/>
        <v/>
      </c>
      <c r="B19" s="5" t="e">
        <f t="shared" si="0"/>
        <v>#DIV/0!</v>
      </c>
      <c r="C19" s="3">
        <f t="shared" si="1"/>
        <v>0</v>
      </c>
      <c r="D19" s="3">
        <f t="shared" si="1"/>
        <v>0</v>
      </c>
      <c r="I19" s="6" t="e">
        <f t="shared" si="2"/>
        <v>#VALUE!</v>
      </c>
      <c r="J19" s="6">
        <f t="shared" si="3"/>
        <v>0</v>
      </c>
      <c r="K19" s="3" t="str">
        <f t="shared" si="4"/>
        <v/>
      </c>
    </row>
    <row r="20" spans="1:11" ht="14.55" hidden="1" x14ac:dyDescent="0.35">
      <c r="A20" s="4" t="str">
        <f t="shared" si="5"/>
        <v/>
      </c>
      <c r="B20" s="5" t="e">
        <f t="shared" si="0"/>
        <v>#DIV/0!</v>
      </c>
      <c r="C20" s="3">
        <f t="shared" si="1"/>
        <v>0</v>
      </c>
      <c r="D20" s="3">
        <f t="shared" si="1"/>
        <v>0</v>
      </c>
      <c r="I20" s="6" t="e">
        <f t="shared" si="2"/>
        <v>#VALUE!</v>
      </c>
      <c r="J20" s="6">
        <f t="shared" si="3"/>
        <v>0</v>
      </c>
      <c r="K20" s="3" t="str">
        <f t="shared" si="4"/>
        <v/>
      </c>
    </row>
    <row r="21" spans="1:11" ht="14.55" hidden="1" x14ac:dyDescent="0.35">
      <c r="A21" s="4" t="str">
        <f t="shared" si="5"/>
        <v/>
      </c>
      <c r="B21" s="5" t="e">
        <f t="shared" si="0"/>
        <v>#DIV/0!</v>
      </c>
      <c r="C21" s="3">
        <f t="shared" si="1"/>
        <v>0</v>
      </c>
      <c r="D21" s="3">
        <f t="shared" si="1"/>
        <v>0</v>
      </c>
      <c r="I21" s="6" t="e">
        <f t="shared" si="2"/>
        <v>#VALUE!</v>
      </c>
      <c r="J21" s="6">
        <f t="shared" si="3"/>
        <v>0</v>
      </c>
      <c r="K21" s="3" t="str">
        <f t="shared" si="4"/>
        <v/>
      </c>
    </row>
    <row r="22" spans="1:11" ht="14.55" hidden="1" x14ac:dyDescent="0.35">
      <c r="A22" s="4" t="str">
        <f t="shared" si="5"/>
        <v/>
      </c>
      <c r="B22" s="5" t="e">
        <f t="shared" si="0"/>
        <v>#DIV/0!</v>
      </c>
      <c r="C22" s="3">
        <f t="shared" si="1"/>
        <v>0</v>
      </c>
      <c r="D22" s="3">
        <f t="shared" si="1"/>
        <v>0</v>
      </c>
      <c r="I22" s="6" t="e">
        <f t="shared" si="2"/>
        <v>#VALUE!</v>
      </c>
      <c r="J22" s="6">
        <f t="shared" si="3"/>
        <v>0</v>
      </c>
      <c r="K22" s="3" t="str">
        <f t="shared" si="4"/>
        <v/>
      </c>
    </row>
    <row r="23" spans="1:11" ht="14.55" hidden="1" x14ac:dyDescent="0.35">
      <c r="A23" s="4" t="str">
        <f t="shared" si="5"/>
        <v/>
      </c>
      <c r="B23" s="5" t="e">
        <f t="shared" si="0"/>
        <v>#DIV/0!</v>
      </c>
      <c r="C23" s="3">
        <f t="shared" si="1"/>
        <v>0</v>
      </c>
      <c r="D23" s="3">
        <f t="shared" si="1"/>
        <v>0</v>
      </c>
      <c r="I23" s="6" t="e">
        <f t="shared" si="2"/>
        <v>#VALUE!</v>
      </c>
      <c r="J23" s="6">
        <f t="shared" si="3"/>
        <v>0</v>
      </c>
      <c r="K23" s="3" t="str">
        <f t="shared" si="4"/>
        <v/>
      </c>
    </row>
    <row r="24" spans="1:11" ht="14.55" hidden="1" x14ac:dyDescent="0.35">
      <c r="A24" s="4" t="str">
        <f t="shared" si="5"/>
        <v/>
      </c>
      <c r="B24" s="5" t="e">
        <f t="shared" si="0"/>
        <v>#DIV/0!</v>
      </c>
      <c r="C24" s="3">
        <f t="shared" si="1"/>
        <v>0</v>
      </c>
      <c r="D24" s="3">
        <f t="shared" si="1"/>
        <v>0</v>
      </c>
      <c r="I24" s="6" t="e">
        <f t="shared" si="2"/>
        <v>#VALUE!</v>
      </c>
      <c r="J24" s="6">
        <f t="shared" si="3"/>
        <v>0</v>
      </c>
      <c r="K24" s="3" t="str">
        <f t="shared" si="4"/>
        <v/>
      </c>
    </row>
    <row r="25" spans="1:11" ht="14.55" hidden="1" x14ac:dyDescent="0.35">
      <c r="A25" s="4" t="str">
        <f t="shared" si="5"/>
        <v/>
      </c>
      <c r="B25" s="5" t="e">
        <f t="shared" si="0"/>
        <v>#DIV/0!</v>
      </c>
      <c r="C25" s="3">
        <f t="shared" si="1"/>
        <v>0</v>
      </c>
      <c r="D25" s="3">
        <f t="shared" si="1"/>
        <v>0</v>
      </c>
      <c r="I25" s="6" t="e">
        <f t="shared" si="2"/>
        <v>#VALUE!</v>
      </c>
      <c r="J25" s="6">
        <f t="shared" si="3"/>
        <v>0</v>
      </c>
      <c r="K25" s="3" t="str">
        <f t="shared" si="4"/>
        <v/>
      </c>
    </row>
    <row r="26" spans="1:11" ht="14.55" hidden="1" x14ac:dyDescent="0.35">
      <c r="A26" s="4" t="str">
        <f t="shared" si="5"/>
        <v/>
      </c>
      <c r="B26" s="5" t="e">
        <f t="shared" si="0"/>
        <v>#DIV/0!</v>
      </c>
      <c r="C26" s="3">
        <f t="shared" si="1"/>
        <v>0</v>
      </c>
      <c r="D26" s="3">
        <f t="shared" si="1"/>
        <v>0</v>
      </c>
      <c r="I26" s="6" t="e">
        <f t="shared" si="2"/>
        <v>#VALUE!</v>
      </c>
      <c r="J26" s="6">
        <f t="shared" si="3"/>
        <v>0</v>
      </c>
      <c r="K26" s="3" t="str">
        <f t="shared" si="4"/>
        <v/>
      </c>
    </row>
    <row r="27" spans="1:11" ht="14.55" hidden="1" x14ac:dyDescent="0.35">
      <c r="A27" s="4" t="str">
        <f t="shared" si="5"/>
        <v/>
      </c>
      <c r="B27" s="5" t="e">
        <f t="shared" si="0"/>
        <v>#DIV/0!</v>
      </c>
      <c r="C27" s="3">
        <f t="shared" si="1"/>
        <v>0</v>
      </c>
      <c r="D27" s="3">
        <f t="shared" si="1"/>
        <v>0</v>
      </c>
      <c r="I27" s="6" t="e">
        <f t="shared" si="2"/>
        <v>#VALUE!</v>
      </c>
      <c r="J27" s="6">
        <f t="shared" si="3"/>
        <v>0</v>
      </c>
      <c r="K27" s="3" t="str">
        <f t="shared" si="4"/>
        <v/>
      </c>
    </row>
    <row r="28" spans="1:11" ht="14.55" hidden="1" x14ac:dyDescent="0.35">
      <c r="A28" s="4" t="str">
        <f t="shared" si="5"/>
        <v/>
      </c>
      <c r="B28" s="5" t="e">
        <f t="shared" si="0"/>
        <v>#DIV/0!</v>
      </c>
      <c r="C28" s="3">
        <f t="shared" ref="C28:D32" si="6">+N28</f>
        <v>0</v>
      </c>
      <c r="D28" s="3">
        <f t="shared" si="6"/>
        <v>0</v>
      </c>
      <c r="I28" s="6" t="e">
        <f t="shared" si="2"/>
        <v>#VALUE!</v>
      </c>
      <c r="J28" s="6">
        <f t="shared" si="3"/>
        <v>0</v>
      </c>
      <c r="K28" s="3" t="str">
        <f t="shared" si="4"/>
        <v/>
      </c>
    </row>
    <row r="29" spans="1:11" ht="14.55" hidden="1" x14ac:dyDescent="0.35">
      <c r="A29" s="4" t="str">
        <f t="shared" si="5"/>
        <v/>
      </c>
      <c r="B29" s="5" t="e">
        <f t="shared" si="0"/>
        <v>#DIV/0!</v>
      </c>
      <c r="C29" s="3">
        <f t="shared" si="6"/>
        <v>0</v>
      </c>
      <c r="D29" s="3">
        <f t="shared" si="6"/>
        <v>0</v>
      </c>
      <c r="I29" s="6" t="e">
        <f t="shared" si="2"/>
        <v>#VALUE!</v>
      </c>
      <c r="J29" s="6">
        <f t="shared" si="3"/>
        <v>0</v>
      </c>
      <c r="K29" s="3" t="str">
        <f t="shared" si="4"/>
        <v/>
      </c>
    </row>
    <row r="30" spans="1:11" ht="14.55" hidden="1" x14ac:dyDescent="0.35">
      <c r="A30" s="4" t="str">
        <f t="shared" si="5"/>
        <v/>
      </c>
      <c r="B30" s="5" t="e">
        <f t="shared" si="0"/>
        <v>#DIV/0!</v>
      </c>
      <c r="C30" s="3">
        <f t="shared" si="6"/>
        <v>0</v>
      </c>
      <c r="D30" s="3">
        <f t="shared" si="6"/>
        <v>0</v>
      </c>
      <c r="I30" s="6" t="e">
        <f t="shared" si="2"/>
        <v>#VALUE!</v>
      </c>
      <c r="J30" s="6">
        <f t="shared" si="3"/>
        <v>0</v>
      </c>
      <c r="K30" s="3" t="str">
        <f t="shared" si="4"/>
        <v/>
      </c>
    </row>
    <row r="31" spans="1:11" ht="14.55" hidden="1" x14ac:dyDescent="0.35">
      <c r="A31" s="4" t="str">
        <f t="shared" si="5"/>
        <v/>
      </c>
      <c r="B31" s="5" t="e">
        <f t="shared" si="0"/>
        <v>#DIV/0!</v>
      </c>
      <c r="C31" s="3">
        <f t="shared" si="6"/>
        <v>0</v>
      </c>
      <c r="D31" s="3">
        <f t="shared" si="6"/>
        <v>0</v>
      </c>
      <c r="I31" s="6" t="e">
        <f t="shared" si="2"/>
        <v>#VALUE!</v>
      </c>
      <c r="J31" s="6">
        <f t="shared" si="3"/>
        <v>0</v>
      </c>
      <c r="K31" s="3" t="str">
        <f t="shared" si="4"/>
        <v/>
      </c>
    </row>
    <row r="32" spans="1:11" ht="14.55" hidden="1" x14ac:dyDescent="0.35">
      <c r="A32" s="4" t="str">
        <f t="shared" si="5"/>
        <v/>
      </c>
      <c r="B32" s="5" t="e">
        <f t="shared" si="0"/>
        <v>#DIV/0!</v>
      </c>
      <c r="C32" s="3">
        <f t="shared" si="6"/>
        <v>0</v>
      </c>
      <c r="D32" s="3">
        <f t="shared" si="6"/>
        <v>0</v>
      </c>
      <c r="I32" s="6" t="e">
        <f t="shared" si="2"/>
        <v>#VALUE!</v>
      </c>
      <c r="J32" s="6">
        <f t="shared" si="3"/>
        <v>0</v>
      </c>
      <c r="K32" s="3" t="str">
        <f t="shared" si="4"/>
        <v/>
      </c>
    </row>
    <row r="33" spans="9:11" ht="14.55" x14ac:dyDescent="0.35">
      <c r="I33" s="6"/>
      <c r="J33" s="6"/>
      <c r="K33" s="3"/>
    </row>
    <row r="34" spans="9:11" ht="14.55" x14ac:dyDescent="0.35">
      <c r="I34" s="6"/>
      <c r="J34" s="6"/>
      <c r="K34" s="3"/>
    </row>
    <row r="35" spans="9:11" ht="14.55" x14ac:dyDescent="0.35">
      <c r="I35" s="6"/>
      <c r="J35" s="6"/>
      <c r="K35" s="3"/>
    </row>
    <row r="58" spans="1:1" x14ac:dyDescent="0.3">
      <c r="A58" t="s">
        <v>60</v>
      </c>
    </row>
  </sheetData>
  <printOptions horizontalCentered="1" gridLines="1"/>
  <pageMargins left="0.70866141732283472" right="0.70866141732283472" top="0.74803149606299213" bottom="0.74803149606299213" header="0.31496062992125984" footer="0.31496062992125984"/>
  <pageSetup scale="67" fitToHeight="0" orientation="landscape" r:id="rId2"/>
  <headerFooter>
    <oddHeader>Page &amp;P&amp;RSlid_Tables_All_Earnings - V3 - 2011.xlsx (Slid_Tables_All_Earnings - V3 - 2011).xlsx</oddHeader>
    <oddFooter>&amp;A</oddFooter>
  </headerFooter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workbookViewId="0">
      <selection activeCell="D33" sqref="D33"/>
    </sheetView>
  </sheetViews>
  <sheetFormatPr defaultRowHeight="14.4" x14ac:dyDescent="0.3"/>
  <cols>
    <col min="1" max="1" width="29.21875" customWidth="1"/>
    <col min="3" max="4" width="9.5546875" bestFit="1" customWidth="1"/>
    <col min="5" max="11" width="9.5546875" customWidth="1"/>
    <col min="13" max="13" width="22.109375" bestFit="1" customWidth="1"/>
    <col min="14" max="14" width="13.5546875" customWidth="1"/>
    <col min="15" max="16" width="5.77734375" customWidth="1"/>
    <col min="17" max="17" width="10.77734375" bestFit="1" customWidth="1"/>
  </cols>
  <sheetData>
    <row r="1" spans="1:16" ht="14.55" x14ac:dyDescent="0.35">
      <c r="A1" t="s">
        <v>57</v>
      </c>
    </row>
    <row r="2" spans="1:16" ht="14.55" x14ac:dyDescent="0.35">
      <c r="A2" t="s">
        <v>58</v>
      </c>
    </row>
    <row r="3" spans="1:16" ht="14.55" x14ac:dyDescent="0.35">
      <c r="A3" t="s">
        <v>183</v>
      </c>
    </row>
    <row r="4" spans="1:16" ht="14.55" x14ac:dyDescent="0.35">
      <c r="A4" t="str">
        <f>+VLOOKUP(N7,Labels!$A$1:$B$99,2)</f>
        <v>Visible Minority</v>
      </c>
    </row>
    <row r="6" spans="1:16" ht="14.55" x14ac:dyDescent="0.35">
      <c r="M6" s="1" t="s">
        <v>2</v>
      </c>
      <c r="N6" t="s">
        <v>52</v>
      </c>
    </row>
    <row r="7" spans="1:16" ht="14.55" x14ac:dyDescent="0.35">
      <c r="A7" t="str">
        <f>"Average "&amp;A2&amp;" For Ontarians "&amp;A3&amp;" by "&amp;A4</f>
        <v>Average Annual Earnings For Ontarians All With Some Earnings; 2011 by Visible Minority</v>
      </c>
      <c r="M7" s="1" t="s">
        <v>17</v>
      </c>
      <c r="N7" t="s">
        <v>74</v>
      </c>
    </row>
    <row r="9" spans="1:16" ht="14.55" x14ac:dyDescent="0.35">
      <c r="M9" s="1" t="s">
        <v>54</v>
      </c>
      <c r="N9" s="1" t="s">
        <v>4</v>
      </c>
    </row>
    <row r="10" spans="1:16" ht="14.55" x14ac:dyDescent="0.35">
      <c r="C10" t="s">
        <v>40</v>
      </c>
      <c r="D10" t="s">
        <v>41</v>
      </c>
      <c r="M10" s="1" t="s">
        <v>0</v>
      </c>
      <c r="N10" t="s">
        <v>40</v>
      </c>
      <c r="O10" t="s">
        <v>41</v>
      </c>
    </row>
    <row r="11" spans="1:16" ht="14.55" x14ac:dyDescent="0.35">
      <c r="A11" s="4" t="s">
        <v>123</v>
      </c>
      <c r="B11" s="5">
        <f t="shared" ref="B11:B32" si="0">+C11/D11</f>
        <v>0.68</v>
      </c>
      <c r="C11" s="3">
        <f>+N11</f>
        <v>34000</v>
      </c>
      <c r="D11" s="3">
        <f>+O11</f>
        <v>50000</v>
      </c>
      <c r="E11" s="3"/>
      <c r="F11" s="3"/>
      <c r="G11" s="3"/>
      <c r="H11" s="3"/>
      <c r="I11" s="6" t="e">
        <f>FIND("|",M11)</f>
        <v>#VALUE!</v>
      </c>
      <c r="J11" s="6">
        <v>0</v>
      </c>
      <c r="K11" s="3" t="str">
        <f>+MID(M11,J11+1,99)</f>
        <v/>
      </c>
      <c r="N11" s="2">
        <v>34000</v>
      </c>
      <c r="O11" s="2">
        <v>50000</v>
      </c>
      <c r="P11" s="2">
        <v>42000</v>
      </c>
    </row>
    <row r="12" spans="1:16" ht="14.55" x14ac:dyDescent="0.35">
      <c r="A12" s="4" t="str">
        <f>+K12</f>
        <v>Not Visible MiNority</v>
      </c>
      <c r="B12" s="5">
        <f t="shared" si="0"/>
        <v>0.660377358490566</v>
      </c>
      <c r="C12" s="3">
        <f t="shared" ref="C12:D27" si="1">+N12</f>
        <v>35000</v>
      </c>
      <c r="D12" s="3">
        <f t="shared" si="1"/>
        <v>53000</v>
      </c>
      <c r="E12" s="3"/>
      <c r="F12" s="3"/>
      <c r="G12" s="3"/>
      <c r="H12" s="3"/>
      <c r="I12" s="6" t="e">
        <f t="shared" ref="I12:I32" si="2">FIND("|",M12)</f>
        <v>#VALUE!</v>
      </c>
      <c r="J12" s="6">
        <f t="shared" ref="J12:J32" si="3">+IF(ISNUMBER(I12),I12,0)</f>
        <v>0</v>
      </c>
      <c r="K12" s="3" t="str">
        <f t="shared" ref="K12:K32" si="4">+MID(M12,J12+1,99)</f>
        <v>Not Visible MiNority</v>
      </c>
      <c r="M12" t="s">
        <v>212</v>
      </c>
      <c r="N12" s="2">
        <v>35000</v>
      </c>
      <c r="O12" s="2">
        <v>53000</v>
      </c>
      <c r="P12" s="2">
        <v>44000</v>
      </c>
    </row>
    <row r="13" spans="1:16" ht="14.55" x14ac:dyDescent="0.35">
      <c r="A13" s="4" t="str">
        <f t="shared" ref="A13:A32" si="5">+K13</f>
        <v>Visible MiNority</v>
      </c>
      <c r="B13" s="5">
        <f t="shared" si="0"/>
        <v>0.78048780487804881</v>
      </c>
      <c r="C13" s="3">
        <f t="shared" si="1"/>
        <v>32000</v>
      </c>
      <c r="D13" s="3">
        <f t="shared" si="1"/>
        <v>41000</v>
      </c>
      <c r="E13" s="3"/>
      <c r="F13" s="3"/>
      <c r="G13" s="3"/>
      <c r="H13" s="3"/>
      <c r="I13" s="6" t="e">
        <f t="shared" si="2"/>
        <v>#VALUE!</v>
      </c>
      <c r="J13" s="6">
        <v>0</v>
      </c>
      <c r="K13" s="3" t="str">
        <f t="shared" si="4"/>
        <v>Visible MiNority</v>
      </c>
      <c r="M13" t="s">
        <v>213</v>
      </c>
      <c r="N13" s="2">
        <v>32000</v>
      </c>
      <c r="O13" s="2">
        <v>41000</v>
      </c>
      <c r="P13" s="2">
        <v>37000</v>
      </c>
    </row>
    <row r="14" spans="1:16" ht="14.55" hidden="1" x14ac:dyDescent="0.35">
      <c r="A14" s="4" t="str">
        <f t="shared" si="5"/>
        <v/>
      </c>
      <c r="B14" s="5" t="e">
        <f t="shared" si="0"/>
        <v>#DIV/0!</v>
      </c>
      <c r="C14" s="3">
        <f t="shared" si="1"/>
        <v>0</v>
      </c>
      <c r="D14" s="3">
        <f t="shared" si="1"/>
        <v>0</v>
      </c>
      <c r="E14" s="3"/>
      <c r="F14" s="3"/>
      <c r="G14" s="3"/>
      <c r="H14" s="3"/>
      <c r="I14" s="6" t="e">
        <f t="shared" si="2"/>
        <v>#VALUE!</v>
      </c>
      <c r="J14" s="6">
        <f t="shared" si="3"/>
        <v>0</v>
      </c>
      <c r="K14" s="3" t="str">
        <f t="shared" si="4"/>
        <v/>
      </c>
    </row>
    <row r="15" spans="1:16" ht="14.55" hidden="1" x14ac:dyDescent="0.35">
      <c r="A15" s="4" t="str">
        <f t="shared" si="5"/>
        <v/>
      </c>
      <c r="B15" s="5" t="e">
        <f t="shared" si="0"/>
        <v>#DIV/0!</v>
      </c>
      <c r="C15" s="3">
        <f t="shared" si="1"/>
        <v>0</v>
      </c>
      <c r="D15" s="3">
        <f t="shared" si="1"/>
        <v>0</v>
      </c>
      <c r="E15" s="3"/>
      <c r="F15" s="3"/>
      <c r="G15" s="3"/>
      <c r="H15" s="3"/>
      <c r="I15" s="6" t="e">
        <f t="shared" si="2"/>
        <v>#VALUE!</v>
      </c>
      <c r="J15" s="6">
        <f t="shared" si="3"/>
        <v>0</v>
      </c>
      <c r="K15" s="3" t="str">
        <f t="shared" si="4"/>
        <v/>
      </c>
    </row>
    <row r="16" spans="1:16" ht="14.55" hidden="1" x14ac:dyDescent="0.35">
      <c r="A16" s="4" t="str">
        <f t="shared" si="5"/>
        <v/>
      </c>
      <c r="B16" s="5" t="e">
        <f t="shared" si="0"/>
        <v>#DIV/0!</v>
      </c>
      <c r="C16" s="3">
        <f t="shared" si="1"/>
        <v>0</v>
      </c>
      <c r="D16" s="3">
        <f t="shared" si="1"/>
        <v>0</v>
      </c>
      <c r="I16" s="6" t="e">
        <f t="shared" si="2"/>
        <v>#VALUE!</v>
      </c>
      <c r="J16" s="6">
        <f t="shared" si="3"/>
        <v>0</v>
      </c>
      <c r="K16" s="3" t="str">
        <f t="shared" si="4"/>
        <v/>
      </c>
    </row>
    <row r="17" spans="1:11" ht="14.55" hidden="1" x14ac:dyDescent="0.35">
      <c r="A17" s="4" t="str">
        <f t="shared" si="5"/>
        <v/>
      </c>
      <c r="B17" s="5" t="e">
        <f t="shared" si="0"/>
        <v>#DIV/0!</v>
      </c>
      <c r="C17" s="3">
        <f t="shared" si="1"/>
        <v>0</v>
      </c>
      <c r="D17" s="3">
        <f t="shared" si="1"/>
        <v>0</v>
      </c>
      <c r="I17" s="6" t="e">
        <f t="shared" si="2"/>
        <v>#VALUE!</v>
      </c>
      <c r="J17" s="6">
        <f t="shared" si="3"/>
        <v>0</v>
      </c>
      <c r="K17" s="3" t="str">
        <f t="shared" si="4"/>
        <v/>
      </c>
    </row>
    <row r="18" spans="1:11" ht="14.55" hidden="1" x14ac:dyDescent="0.35">
      <c r="A18" s="4" t="str">
        <f t="shared" si="5"/>
        <v/>
      </c>
      <c r="B18" s="5" t="e">
        <f t="shared" si="0"/>
        <v>#DIV/0!</v>
      </c>
      <c r="C18" s="3">
        <f t="shared" si="1"/>
        <v>0</v>
      </c>
      <c r="D18" s="3">
        <f t="shared" si="1"/>
        <v>0</v>
      </c>
      <c r="I18" s="6" t="e">
        <f t="shared" si="2"/>
        <v>#VALUE!</v>
      </c>
      <c r="J18" s="6">
        <f t="shared" si="3"/>
        <v>0</v>
      </c>
      <c r="K18" s="3" t="str">
        <f t="shared" si="4"/>
        <v/>
      </c>
    </row>
    <row r="19" spans="1:11" ht="14.55" hidden="1" x14ac:dyDescent="0.35">
      <c r="A19" s="4" t="str">
        <f t="shared" si="5"/>
        <v/>
      </c>
      <c r="B19" s="5" t="e">
        <f t="shared" si="0"/>
        <v>#DIV/0!</v>
      </c>
      <c r="C19" s="3">
        <f t="shared" si="1"/>
        <v>0</v>
      </c>
      <c r="D19" s="3">
        <f t="shared" si="1"/>
        <v>0</v>
      </c>
      <c r="I19" s="6" t="e">
        <f t="shared" si="2"/>
        <v>#VALUE!</v>
      </c>
      <c r="J19" s="6">
        <f t="shared" si="3"/>
        <v>0</v>
      </c>
      <c r="K19" s="3" t="str">
        <f t="shared" si="4"/>
        <v/>
      </c>
    </row>
    <row r="20" spans="1:11" ht="14.55" hidden="1" x14ac:dyDescent="0.35">
      <c r="A20" s="4" t="str">
        <f t="shared" si="5"/>
        <v/>
      </c>
      <c r="B20" s="5" t="e">
        <f t="shared" si="0"/>
        <v>#DIV/0!</v>
      </c>
      <c r="C20" s="3">
        <f t="shared" si="1"/>
        <v>0</v>
      </c>
      <c r="D20" s="3">
        <f t="shared" si="1"/>
        <v>0</v>
      </c>
      <c r="I20" s="6" t="e">
        <f t="shared" si="2"/>
        <v>#VALUE!</v>
      </c>
      <c r="J20" s="6">
        <f t="shared" si="3"/>
        <v>0</v>
      </c>
      <c r="K20" s="3" t="str">
        <f t="shared" si="4"/>
        <v/>
      </c>
    </row>
    <row r="21" spans="1:11" ht="14.55" hidden="1" x14ac:dyDescent="0.35">
      <c r="A21" s="4" t="str">
        <f t="shared" si="5"/>
        <v/>
      </c>
      <c r="B21" s="5" t="e">
        <f t="shared" si="0"/>
        <v>#DIV/0!</v>
      </c>
      <c r="C21" s="3">
        <f t="shared" si="1"/>
        <v>0</v>
      </c>
      <c r="D21" s="3">
        <f t="shared" si="1"/>
        <v>0</v>
      </c>
      <c r="I21" s="6" t="e">
        <f t="shared" si="2"/>
        <v>#VALUE!</v>
      </c>
      <c r="J21" s="6">
        <f t="shared" si="3"/>
        <v>0</v>
      </c>
      <c r="K21" s="3" t="str">
        <f t="shared" si="4"/>
        <v/>
      </c>
    </row>
    <row r="22" spans="1:11" ht="14.55" hidden="1" x14ac:dyDescent="0.35">
      <c r="A22" s="4" t="str">
        <f t="shared" si="5"/>
        <v/>
      </c>
      <c r="B22" s="5" t="e">
        <f t="shared" si="0"/>
        <v>#DIV/0!</v>
      </c>
      <c r="C22" s="3">
        <f t="shared" si="1"/>
        <v>0</v>
      </c>
      <c r="D22" s="3">
        <f t="shared" si="1"/>
        <v>0</v>
      </c>
      <c r="I22" s="6" t="e">
        <f t="shared" si="2"/>
        <v>#VALUE!</v>
      </c>
      <c r="J22" s="6">
        <f t="shared" si="3"/>
        <v>0</v>
      </c>
      <c r="K22" s="3" t="str">
        <f t="shared" si="4"/>
        <v/>
      </c>
    </row>
    <row r="23" spans="1:11" ht="14.55" hidden="1" x14ac:dyDescent="0.35">
      <c r="A23" s="4" t="str">
        <f t="shared" si="5"/>
        <v/>
      </c>
      <c r="B23" s="5" t="e">
        <f t="shared" si="0"/>
        <v>#DIV/0!</v>
      </c>
      <c r="C23" s="3">
        <f t="shared" si="1"/>
        <v>0</v>
      </c>
      <c r="D23" s="3">
        <f t="shared" si="1"/>
        <v>0</v>
      </c>
      <c r="I23" s="6" t="e">
        <f t="shared" si="2"/>
        <v>#VALUE!</v>
      </c>
      <c r="J23" s="6">
        <f t="shared" si="3"/>
        <v>0</v>
      </c>
      <c r="K23" s="3" t="str">
        <f t="shared" si="4"/>
        <v/>
      </c>
    </row>
    <row r="24" spans="1:11" ht="14.55" hidden="1" x14ac:dyDescent="0.35">
      <c r="A24" s="4" t="str">
        <f t="shared" si="5"/>
        <v/>
      </c>
      <c r="B24" s="5" t="e">
        <f t="shared" si="0"/>
        <v>#DIV/0!</v>
      </c>
      <c r="C24" s="3">
        <f t="shared" si="1"/>
        <v>0</v>
      </c>
      <c r="D24" s="3">
        <f t="shared" si="1"/>
        <v>0</v>
      </c>
      <c r="I24" s="6" t="e">
        <f t="shared" si="2"/>
        <v>#VALUE!</v>
      </c>
      <c r="J24" s="6">
        <f t="shared" si="3"/>
        <v>0</v>
      </c>
      <c r="K24" s="3" t="str">
        <f t="shared" si="4"/>
        <v/>
      </c>
    </row>
    <row r="25" spans="1:11" ht="14.55" hidden="1" x14ac:dyDescent="0.35">
      <c r="A25" s="4" t="str">
        <f t="shared" si="5"/>
        <v/>
      </c>
      <c r="B25" s="5" t="e">
        <f t="shared" si="0"/>
        <v>#DIV/0!</v>
      </c>
      <c r="C25" s="3">
        <f t="shared" si="1"/>
        <v>0</v>
      </c>
      <c r="D25" s="3">
        <f t="shared" si="1"/>
        <v>0</v>
      </c>
      <c r="I25" s="6" t="e">
        <f t="shared" si="2"/>
        <v>#VALUE!</v>
      </c>
      <c r="J25" s="6">
        <f t="shared" si="3"/>
        <v>0</v>
      </c>
      <c r="K25" s="3" t="str">
        <f t="shared" si="4"/>
        <v/>
      </c>
    </row>
    <row r="26" spans="1:11" ht="14.55" hidden="1" x14ac:dyDescent="0.35">
      <c r="A26" s="4" t="str">
        <f t="shared" si="5"/>
        <v/>
      </c>
      <c r="B26" s="5" t="e">
        <f t="shared" si="0"/>
        <v>#DIV/0!</v>
      </c>
      <c r="C26" s="3">
        <f t="shared" si="1"/>
        <v>0</v>
      </c>
      <c r="D26" s="3">
        <f t="shared" si="1"/>
        <v>0</v>
      </c>
      <c r="I26" s="6" t="e">
        <f t="shared" si="2"/>
        <v>#VALUE!</v>
      </c>
      <c r="J26" s="6">
        <f t="shared" si="3"/>
        <v>0</v>
      </c>
      <c r="K26" s="3" t="str">
        <f t="shared" si="4"/>
        <v/>
      </c>
    </row>
    <row r="27" spans="1:11" ht="14.55" hidden="1" x14ac:dyDescent="0.35">
      <c r="A27" s="4" t="str">
        <f t="shared" si="5"/>
        <v/>
      </c>
      <c r="B27" s="5" t="e">
        <f t="shared" si="0"/>
        <v>#DIV/0!</v>
      </c>
      <c r="C27" s="3">
        <f t="shared" si="1"/>
        <v>0</v>
      </c>
      <c r="D27" s="3">
        <f t="shared" si="1"/>
        <v>0</v>
      </c>
      <c r="I27" s="6" t="e">
        <f t="shared" si="2"/>
        <v>#VALUE!</v>
      </c>
      <c r="J27" s="6">
        <f t="shared" si="3"/>
        <v>0</v>
      </c>
      <c r="K27" s="3" t="str">
        <f t="shared" si="4"/>
        <v/>
      </c>
    </row>
    <row r="28" spans="1:11" ht="14.55" hidden="1" x14ac:dyDescent="0.35">
      <c r="A28" s="4" t="str">
        <f t="shared" si="5"/>
        <v/>
      </c>
      <c r="B28" s="5" t="e">
        <f t="shared" si="0"/>
        <v>#DIV/0!</v>
      </c>
      <c r="C28" s="3">
        <f t="shared" ref="C28:D32" si="6">+N28</f>
        <v>0</v>
      </c>
      <c r="D28" s="3">
        <f t="shared" si="6"/>
        <v>0</v>
      </c>
      <c r="I28" s="6" t="e">
        <f t="shared" si="2"/>
        <v>#VALUE!</v>
      </c>
      <c r="J28" s="6">
        <f t="shared" si="3"/>
        <v>0</v>
      </c>
      <c r="K28" s="3" t="str">
        <f t="shared" si="4"/>
        <v/>
      </c>
    </row>
    <row r="29" spans="1:11" ht="14.55" hidden="1" x14ac:dyDescent="0.35">
      <c r="A29" s="4" t="str">
        <f t="shared" si="5"/>
        <v/>
      </c>
      <c r="B29" s="5" t="e">
        <f t="shared" si="0"/>
        <v>#DIV/0!</v>
      </c>
      <c r="C29" s="3">
        <f t="shared" si="6"/>
        <v>0</v>
      </c>
      <c r="D29" s="3">
        <f t="shared" si="6"/>
        <v>0</v>
      </c>
      <c r="I29" s="6" t="e">
        <f t="shared" si="2"/>
        <v>#VALUE!</v>
      </c>
      <c r="J29" s="6">
        <f t="shared" si="3"/>
        <v>0</v>
      </c>
      <c r="K29" s="3" t="str">
        <f t="shared" si="4"/>
        <v/>
      </c>
    </row>
    <row r="30" spans="1:11" ht="14.55" hidden="1" x14ac:dyDescent="0.35">
      <c r="A30" s="4" t="str">
        <f t="shared" si="5"/>
        <v/>
      </c>
      <c r="B30" s="5" t="e">
        <f t="shared" si="0"/>
        <v>#DIV/0!</v>
      </c>
      <c r="C30" s="3">
        <f t="shared" si="6"/>
        <v>0</v>
      </c>
      <c r="D30" s="3">
        <f t="shared" si="6"/>
        <v>0</v>
      </c>
      <c r="I30" s="6" t="e">
        <f t="shared" si="2"/>
        <v>#VALUE!</v>
      </c>
      <c r="J30" s="6">
        <f t="shared" si="3"/>
        <v>0</v>
      </c>
      <c r="K30" s="3" t="str">
        <f t="shared" si="4"/>
        <v/>
      </c>
    </row>
    <row r="31" spans="1:11" ht="14.55" hidden="1" x14ac:dyDescent="0.35">
      <c r="A31" s="4" t="str">
        <f t="shared" si="5"/>
        <v/>
      </c>
      <c r="B31" s="5" t="e">
        <f t="shared" si="0"/>
        <v>#DIV/0!</v>
      </c>
      <c r="C31" s="3">
        <f t="shared" si="6"/>
        <v>0</v>
      </c>
      <c r="D31" s="3">
        <f t="shared" si="6"/>
        <v>0</v>
      </c>
      <c r="I31" s="6" t="e">
        <f t="shared" si="2"/>
        <v>#VALUE!</v>
      </c>
      <c r="J31" s="6">
        <f t="shared" si="3"/>
        <v>0</v>
      </c>
      <c r="K31" s="3" t="str">
        <f t="shared" si="4"/>
        <v/>
      </c>
    </row>
    <row r="32" spans="1:11" ht="14.55" hidden="1" x14ac:dyDescent="0.35">
      <c r="A32" s="4" t="str">
        <f t="shared" si="5"/>
        <v/>
      </c>
      <c r="B32" s="5" t="e">
        <f t="shared" si="0"/>
        <v>#DIV/0!</v>
      </c>
      <c r="C32" s="3">
        <f t="shared" si="6"/>
        <v>0</v>
      </c>
      <c r="D32" s="3">
        <f t="shared" si="6"/>
        <v>0</v>
      </c>
      <c r="I32" s="6" t="e">
        <f t="shared" si="2"/>
        <v>#VALUE!</v>
      </c>
      <c r="J32" s="6">
        <f t="shared" si="3"/>
        <v>0</v>
      </c>
      <c r="K32" s="3" t="str">
        <f t="shared" si="4"/>
        <v/>
      </c>
    </row>
    <row r="33" spans="9:11" ht="14.55" x14ac:dyDescent="0.35">
      <c r="I33" s="6"/>
      <c r="J33" s="6"/>
      <c r="K33" s="3"/>
    </row>
    <row r="34" spans="9:11" ht="14.55" x14ac:dyDescent="0.35">
      <c r="I34" s="6"/>
      <c r="J34" s="6"/>
      <c r="K34" s="3"/>
    </row>
    <row r="35" spans="9:11" ht="14.55" x14ac:dyDescent="0.35">
      <c r="I35" s="6"/>
      <c r="J35" s="6"/>
      <c r="K35" s="3"/>
    </row>
    <row r="58" spans="1:1" x14ac:dyDescent="0.3">
      <c r="A58" t="s">
        <v>60</v>
      </c>
    </row>
  </sheetData>
  <printOptions horizontalCentered="1" gridLines="1"/>
  <pageMargins left="0.70866141732283472" right="0.70866141732283472" top="0.74803149606299213" bottom="0.74803149606299213" header="0.31496062992125984" footer="0.31496062992125984"/>
  <pageSetup scale="67" fitToHeight="0" orientation="landscape" r:id="rId2"/>
  <headerFooter>
    <oddHeader>Page &amp;P&amp;RSlid_Tables_All_Earnings - V3 - 2011.xlsx (Slid_Tables_All_Earnings - V3 - 2011).xlsx</oddHeader>
    <oddFooter>&amp;A</oddFoot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topLeftCell="A7" workbookViewId="0">
      <selection activeCell="D33" sqref="D33"/>
    </sheetView>
  </sheetViews>
  <sheetFormatPr defaultRowHeight="14.4" x14ac:dyDescent="0.3"/>
  <cols>
    <col min="1" max="1" width="29.21875" customWidth="1"/>
    <col min="3" max="4" width="9.5546875" bestFit="1" customWidth="1"/>
    <col min="5" max="11" width="9.5546875" customWidth="1"/>
    <col min="13" max="13" width="22.109375" bestFit="1" customWidth="1"/>
    <col min="14" max="14" width="16.44140625" customWidth="1"/>
    <col min="15" max="16" width="5.77734375" customWidth="1"/>
    <col min="17" max="17" width="10.77734375" bestFit="1" customWidth="1"/>
  </cols>
  <sheetData>
    <row r="1" spans="1:16" ht="14.55" x14ac:dyDescent="0.35">
      <c r="A1" t="s">
        <v>57</v>
      </c>
    </row>
    <row r="2" spans="1:16" ht="14.55" x14ac:dyDescent="0.35">
      <c r="A2" t="s">
        <v>58</v>
      </c>
    </row>
    <row r="3" spans="1:16" ht="14.55" x14ac:dyDescent="0.35">
      <c r="A3" t="s">
        <v>183</v>
      </c>
    </row>
    <row r="4" spans="1:16" ht="14.55" x14ac:dyDescent="0.35">
      <c r="A4" t="str">
        <f>+VLOOKUP(N7,Labels!$A$1:$B$99,2)</f>
        <v>Industry</v>
      </c>
    </row>
    <row r="5" spans="1:16" ht="14.55" x14ac:dyDescent="0.35">
      <c r="M5" s="1" t="s">
        <v>2</v>
      </c>
      <c r="N5" t="s">
        <v>52</v>
      </c>
    </row>
    <row r="6" spans="1:16" ht="14.55" x14ac:dyDescent="0.35">
      <c r="M6" s="1" t="s">
        <v>11</v>
      </c>
      <c r="N6" t="s">
        <v>163</v>
      </c>
    </row>
    <row r="7" spans="1:16" ht="14.55" x14ac:dyDescent="0.35">
      <c r="A7" t="str">
        <f>"Average "&amp;A2&amp;" For Ontarians "&amp;A3&amp;" by "&amp;A4</f>
        <v>Average Annual Earnings For Ontarians All With Some Earnings; 2011 by Industry</v>
      </c>
      <c r="M7" s="1" t="s">
        <v>17</v>
      </c>
      <c r="N7" t="s">
        <v>75</v>
      </c>
    </row>
    <row r="9" spans="1:16" ht="14.55" x14ac:dyDescent="0.35">
      <c r="M9" s="1" t="s">
        <v>54</v>
      </c>
      <c r="N9" s="1" t="s">
        <v>4</v>
      </c>
    </row>
    <row r="10" spans="1:16" ht="14.55" x14ac:dyDescent="0.35">
      <c r="C10" t="s">
        <v>40</v>
      </c>
      <c r="D10" t="s">
        <v>41</v>
      </c>
      <c r="M10" s="1" t="s">
        <v>0</v>
      </c>
      <c r="N10" t="s">
        <v>40</v>
      </c>
      <c r="O10" t="s">
        <v>41</v>
      </c>
    </row>
    <row r="11" spans="1:16" ht="14.55" x14ac:dyDescent="0.35">
      <c r="A11" s="4" t="e">
        <f>+VLOOKUP(K11,Labels!$H$1:$L$22,2)</f>
        <v>#N/A</v>
      </c>
      <c r="B11" s="5">
        <f t="shared" ref="B11:B32" si="0">+C11/D11</f>
        <v>0.68</v>
      </c>
      <c r="C11" s="3">
        <f>+N11</f>
        <v>34000</v>
      </c>
      <c r="D11" s="3">
        <f>+O11</f>
        <v>50000</v>
      </c>
      <c r="E11" s="3"/>
      <c r="F11" s="3"/>
      <c r="G11" s="3"/>
      <c r="H11" s="3"/>
      <c r="I11" s="6" t="e">
        <f>FIND("|",M11)</f>
        <v>#VALUE!</v>
      </c>
      <c r="J11" s="6">
        <f>+IF(ISNUMBER(I11),I11,0)</f>
        <v>0</v>
      </c>
      <c r="K11" s="3" t="str">
        <f>+MID(M11,J11+1,99)</f>
        <v/>
      </c>
      <c r="N11" s="2">
        <v>34000</v>
      </c>
      <c r="O11" s="2">
        <v>50000</v>
      </c>
      <c r="P11" s="2">
        <v>42000</v>
      </c>
    </row>
    <row r="12" spans="1:16" ht="14.55" x14ac:dyDescent="0.35">
      <c r="A12" s="4" t="str">
        <f>+VLOOKUP(K12,Labels!$H$1:$L$22,2)</f>
        <v xml:space="preserve">Agriculture </v>
      </c>
      <c r="B12" s="5">
        <f t="shared" si="0"/>
        <v>0</v>
      </c>
      <c r="C12" s="3">
        <f t="shared" ref="C12:D27" si="1">+N12</f>
        <v>0</v>
      </c>
      <c r="D12" s="3">
        <f t="shared" si="1"/>
        <v>30000</v>
      </c>
      <c r="E12" s="3"/>
      <c r="F12" s="3"/>
      <c r="G12" s="3"/>
      <c r="H12" s="3"/>
      <c r="I12" s="6" t="e">
        <f t="shared" ref="I12:I32" si="2">FIND("|",M12)</f>
        <v>#VALUE!</v>
      </c>
      <c r="J12" s="6">
        <f t="shared" ref="J12:J32" si="3">+IF(ISNUMBER(I12),I12,0)</f>
        <v>0</v>
      </c>
      <c r="K12" s="6">
        <f>1*MID(M12,J12+1,99)</f>
        <v>1</v>
      </c>
      <c r="M12" t="s">
        <v>186</v>
      </c>
      <c r="N12" s="2"/>
      <c r="O12" s="2">
        <v>30000</v>
      </c>
      <c r="P12" s="2">
        <v>29000</v>
      </c>
    </row>
    <row r="13" spans="1:16" ht="14.55" hidden="1" x14ac:dyDescent="0.35">
      <c r="A13" s="4" t="str">
        <f>+VLOOKUP(K13,Labels!$H$1:$L$22,2)</f>
        <v>Mining &amp; Oil &amp; Gas</v>
      </c>
      <c r="B13" s="5">
        <f t="shared" si="0"/>
        <v>0</v>
      </c>
      <c r="C13" s="3">
        <f t="shared" si="1"/>
        <v>0</v>
      </c>
      <c r="D13" s="3">
        <f t="shared" si="1"/>
        <v>74000</v>
      </c>
      <c r="E13" s="3"/>
      <c r="F13" s="3"/>
      <c r="G13" s="3"/>
      <c r="H13" s="3"/>
      <c r="I13" s="6" t="e">
        <f t="shared" si="2"/>
        <v>#VALUE!</v>
      </c>
      <c r="J13" s="6">
        <f t="shared" si="3"/>
        <v>0</v>
      </c>
      <c r="K13" s="6">
        <f t="shared" ref="K13:K32" si="4">1*MID(M13,J13+1,99)</f>
        <v>4</v>
      </c>
      <c r="M13" t="s">
        <v>190</v>
      </c>
      <c r="N13" s="2"/>
      <c r="O13" s="2">
        <v>74000</v>
      </c>
      <c r="P13" s="2">
        <v>77000</v>
      </c>
    </row>
    <row r="14" spans="1:16" ht="14.55" hidden="1" x14ac:dyDescent="0.35">
      <c r="A14" s="4" t="str">
        <f>+VLOOKUP(K14,Labels!$H$1:$L$22,2)</f>
        <v xml:space="preserve">Utilities </v>
      </c>
      <c r="B14" s="5">
        <f t="shared" si="0"/>
        <v>0.84883720930232553</v>
      </c>
      <c r="C14" s="3">
        <f t="shared" si="1"/>
        <v>73000</v>
      </c>
      <c r="D14" s="3">
        <f t="shared" si="1"/>
        <v>86000</v>
      </c>
      <c r="E14" s="3"/>
      <c r="F14" s="3"/>
      <c r="G14" s="3"/>
      <c r="H14" s="3"/>
      <c r="I14" s="6" t="e">
        <f t="shared" si="2"/>
        <v>#VALUE!</v>
      </c>
      <c r="J14" s="6">
        <f t="shared" si="3"/>
        <v>0</v>
      </c>
      <c r="K14" s="6">
        <f t="shared" si="4"/>
        <v>5</v>
      </c>
      <c r="M14" t="s">
        <v>191</v>
      </c>
      <c r="N14" s="2">
        <v>73000</v>
      </c>
      <c r="O14" s="2">
        <v>86000</v>
      </c>
      <c r="P14" s="2">
        <v>83000</v>
      </c>
    </row>
    <row r="15" spans="1:16" ht="14.55" x14ac:dyDescent="0.35">
      <c r="A15" s="4" t="str">
        <f>+VLOOKUP(K15,Labels!$H$1:$L$22,2)</f>
        <v xml:space="preserve">Construction </v>
      </c>
      <c r="B15" s="5">
        <f t="shared" si="0"/>
        <v>0.66666666666666663</v>
      </c>
      <c r="C15" s="3">
        <f t="shared" si="1"/>
        <v>32000</v>
      </c>
      <c r="D15" s="3">
        <f t="shared" si="1"/>
        <v>48000</v>
      </c>
      <c r="E15" s="3"/>
      <c r="F15" s="3"/>
      <c r="G15" s="3"/>
      <c r="H15" s="3"/>
      <c r="I15" s="6" t="e">
        <f t="shared" si="2"/>
        <v>#VALUE!</v>
      </c>
      <c r="J15" s="6">
        <f t="shared" si="3"/>
        <v>0</v>
      </c>
      <c r="K15" s="6">
        <f t="shared" si="4"/>
        <v>6</v>
      </c>
      <c r="M15" t="s">
        <v>192</v>
      </c>
      <c r="N15" s="2">
        <v>32000</v>
      </c>
      <c r="O15" s="2">
        <v>48000</v>
      </c>
      <c r="P15" s="2">
        <v>46000</v>
      </c>
    </row>
    <row r="16" spans="1:16" ht="14.55" x14ac:dyDescent="0.35">
      <c r="A16" s="4" t="str">
        <f>+VLOOKUP(K16,Labels!$H$1:$L$22,2)</f>
        <v xml:space="preserve">Durables </v>
      </c>
      <c r="B16" s="5">
        <f t="shared" si="0"/>
        <v>0.77966101694915257</v>
      </c>
      <c r="C16" s="3">
        <f t="shared" si="1"/>
        <v>46000</v>
      </c>
      <c r="D16" s="3">
        <f t="shared" si="1"/>
        <v>59000</v>
      </c>
      <c r="I16" s="6" t="e">
        <f t="shared" si="2"/>
        <v>#VALUE!</v>
      </c>
      <c r="J16" s="6">
        <f t="shared" si="3"/>
        <v>0</v>
      </c>
      <c r="K16" s="6">
        <f t="shared" si="4"/>
        <v>7</v>
      </c>
      <c r="M16" t="s">
        <v>193</v>
      </c>
      <c r="N16" s="2">
        <v>46000</v>
      </c>
      <c r="O16" s="2">
        <v>59000</v>
      </c>
      <c r="P16" s="2">
        <v>56000</v>
      </c>
    </row>
    <row r="17" spans="1:16" ht="14.55" x14ac:dyDescent="0.35">
      <c r="A17" s="4" t="str">
        <f>+VLOOKUP(K17,Labels!$H$1:$L$22,2)</f>
        <v xml:space="preserve">Non-durables </v>
      </c>
      <c r="B17" s="5">
        <f t="shared" si="0"/>
        <v>0.5892857142857143</v>
      </c>
      <c r="C17" s="3">
        <f t="shared" si="1"/>
        <v>33000</v>
      </c>
      <c r="D17" s="3">
        <f t="shared" si="1"/>
        <v>56000</v>
      </c>
      <c r="I17" s="6" t="e">
        <f t="shared" si="2"/>
        <v>#VALUE!</v>
      </c>
      <c r="J17" s="6">
        <f t="shared" si="3"/>
        <v>0</v>
      </c>
      <c r="K17" s="6">
        <f t="shared" si="4"/>
        <v>8</v>
      </c>
      <c r="M17" t="s">
        <v>194</v>
      </c>
      <c r="N17" s="2">
        <v>33000</v>
      </c>
      <c r="O17" s="2">
        <v>56000</v>
      </c>
      <c r="P17" s="2">
        <v>47000</v>
      </c>
    </row>
    <row r="18" spans="1:16" ht="14.55" x14ac:dyDescent="0.35">
      <c r="A18" s="4" t="str">
        <f>+VLOOKUP(K18,Labels!$H$1:$L$22,2)</f>
        <v xml:space="preserve">Wholesale Trade </v>
      </c>
      <c r="B18" s="5">
        <f t="shared" si="0"/>
        <v>0.93103448275862066</v>
      </c>
      <c r="C18" s="3">
        <f t="shared" si="1"/>
        <v>54000</v>
      </c>
      <c r="D18" s="3">
        <f t="shared" si="1"/>
        <v>58000</v>
      </c>
      <c r="I18" s="6" t="e">
        <f t="shared" si="2"/>
        <v>#VALUE!</v>
      </c>
      <c r="J18" s="6">
        <f t="shared" si="3"/>
        <v>0</v>
      </c>
      <c r="K18" s="6">
        <f t="shared" si="4"/>
        <v>9</v>
      </c>
      <c r="M18" t="s">
        <v>195</v>
      </c>
      <c r="N18" s="2">
        <v>54000</v>
      </c>
      <c r="O18" s="2">
        <v>58000</v>
      </c>
      <c r="P18" s="2">
        <v>57000</v>
      </c>
    </row>
    <row r="19" spans="1:16" ht="14.55" x14ac:dyDescent="0.35">
      <c r="A19" s="4" t="str">
        <f>+VLOOKUP(K19,Labels!$H$1:$L$22,2)</f>
        <v xml:space="preserve">Retail Trade </v>
      </c>
      <c r="B19" s="5">
        <f t="shared" si="0"/>
        <v>0.58333333333333337</v>
      </c>
      <c r="C19" s="3">
        <f t="shared" si="1"/>
        <v>21000</v>
      </c>
      <c r="D19" s="3">
        <f t="shared" si="1"/>
        <v>36000</v>
      </c>
      <c r="I19" s="6" t="e">
        <f t="shared" si="2"/>
        <v>#VALUE!</v>
      </c>
      <c r="J19" s="6">
        <f t="shared" si="3"/>
        <v>0</v>
      </c>
      <c r="K19" s="6">
        <f t="shared" si="4"/>
        <v>10</v>
      </c>
      <c r="M19" t="s">
        <v>196</v>
      </c>
      <c r="N19" s="2">
        <v>21000</v>
      </c>
      <c r="O19" s="2">
        <v>36000</v>
      </c>
      <c r="P19" s="2">
        <v>27000</v>
      </c>
    </row>
    <row r="20" spans="1:16" ht="14.55" x14ac:dyDescent="0.35">
      <c r="A20" s="4" t="str">
        <f>+VLOOKUP(K20,Labels!$H$1:$L$22,2)</f>
        <v xml:space="preserve">Transportation &amp; Warehousing </v>
      </c>
      <c r="B20" s="5">
        <f t="shared" si="0"/>
        <v>0.6875</v>
      </c>
      <c r="C20" s="3">
        <f t="shared" si="1"/>
        <v>33000</v>
      </c>
      <c r="D20" s="3">
        <f t="shared" si="1"/>
        <v>48000</v>
      </c>
      <c r="I20" s="6" t="e">
        <f t="shared" si="2"/>
        <v>#VALUE!</v>
      </c>
      <c r="J20" s="6">
        <f t="shared" si="3"/>
        <v>0</v>
      </c>
      <c r="K20" s="6">
        <f t="shared" si="4"/>
        <v>11</v>
      </c>
      <c r="M20" t="s">
        <v>198</v>
      </c>
      <c r="N20" s="2">
        <v>33000</v>
      </c>
      <c r="O20" s="2">
        <v>48000</v>
      </c>
      <c r="P20" s="2">
        <v>45000</v>
      </c>
    </row>
    <row r="21" spans="1:16" ht="14.55" x14ac:dyDescent="0.35">
      <c r="A21" s="4" t="str">
        <f>+VLOOKUP(K21,Labels!$H$1:$L$22,2)</f>
        <v xml:space="preserve">Finance &amp; Insurance </v>
      </c>
      <c r="B21" s="5">
        <f t="shared" si="0"/>
        <v>0.6067415730337079</v>
      </c>
      <c r="C21" s="3">
        <f t="shared" si="1"/>
        <v>54000</v>
      </c>
      <c r="D21" s="3">
        <f t="shared" si="1"/>
        <v>89000</v>
      </c>
      <c r="I21" s="6" t="e">
        <f t="shared" si="2"/>
        <v>#VALUE!</v>
      </c>
      <c r="J21" s="6">
        <f t="shared" si="3"/>
        <v>0</v>
      </c>
      <c r="K21" s="6">
        <f t="shared" si="4"/>
        <v>12</v>
      </c>
      <c r="M21" t="s">
        <v>199</v>
      </c>
      <c r="N21" s="2">
        <v>54000</v>
      </c>
      <c r="O21" s="2">
        <v>89000</v>
      </c>
      <c r="P21" s="2">
        <v>69000</v>
      </c>
    </row>
    <row r="22" spans="1:16" ht="14.55" hidden="1" x14ac:dyDescent="0.35">
      <c r="A22" s="4" t="str">
        <f>+VLOOKUP(K22,Labels!$H$1:$L$22,2)</f>
        <v xml:space="preserve">Real Estate &amp; Leasing </v>
      </c>
      <c r="B22" s="5">
        <f t="shared" si="0"/>
        <v>0.76271186440677963</v>
      </c>
      <c r="C22" s="3">
        <f t="shared" si="1"/>
        <v>45000</v>
      </c>
      <c r="D22" s="3">
        <f t="shared" si="1"/>
        <v>59000</v>
      </c>
      <c r="I22" s="6" t="e">
        <f t="shared" si="2"/>
        <v>#VALUE!</v>
      </c>
      <c r="J22" s="6">
        <f t="shared" si="3"/>
        <v>0</v>
      </c>
      <c r="K22" s="6">
        <f t="shared" si="4"/>
        <v>13</v>
      </c>
      <c r="M22" t="s">
        <v>200</v>
      </c>
      <c r="N22" s="2">
        <v>45000</v>
      </c>
      <c r="O22" s="2">
        <v>59000</v>
      </c>
      <c r="P22" s="2">
        <v>53000</v>
      </c>
    </row>
    <row r="23" spans="1:16" ht="14.55" x14ac:dyDescent="0.35">
      <c r="A23" s="4" t="str">
        <f>+VLOOKUP(K23,Labels!$H$1:$L$22,2)</f>
        <v>Prof., Scientific &amp; Tech. Serv.</v>
      </c>
      <c r="B23" s="5">
        <f t="shared" si="0"/>
        <v>0.73239436619718312</v>
      </c>
      <c r="C23" s="3">
        <f t="shared" si="1"/>
        <v>52000</v>
      </c>
      <c r="D23" s="3">
        <f t="shared" si="1"/>
        <v>71000</v>
      </c>
      <c r="I23" s="6" t="e">
        <f t="shared" si="2"/>
        <v>#VALUE!</v>
      </c>
      <c r="J23" s="6">
        <f t="shared" si="3"/>
        <v>0</v>
      </c>
      <c r="K23" s="6">
        <f t="shared" si="4"/>
        <v>14</v>
      </c>
      <c r="M23" t="s">
        <v>201</v>
      </c>
      <c r="N23" s="2">
        <v>52000</v>
      </c>
      <c r="O23" s="2">
        <v>71000</v>
      </c>
      <c r="P23" s="2">
        <v>63000</v>
      </c>
    </row>
    <row r="24" spans="1:16" ht="14.55" x14ac:dyDescent="0.35">
      <c r="A24" s="4" t="str">
        <f>+VLOOKUP(K24,Labels!$H$1:$L$22,2)</f>
        <v>Bus., building &amp; support serv.</v>
      </c>
      <c r="B24" s="5">
        <f t="shared" si="0"/>
        <v>0.8928571428571429</v>
      </c>
      <c r="C24" s="3">
        <f t="shared" si="1"/>
        <v>25000</v>
      </c>
      <c r="D24" s="3">
        <f t="shared" si="1"/>
        <v>28000</v>
      </c>
      <c r="I24" s="6" t="e">
        <f t="shared" si="2"/>
        <v>#VALUE!</v>
      </c>
      <c r="J24" s="6">
        <f t="shared" si="3"/>
        <v>0</v>
      </c>
      <c r="K24" s="6">
        <f t="shared" si="4"/>
        <v>15</v>
      </c>
      <c r="M24" t="s">
        <v>202</v>
      </c>
      <c r="N24" s="2">
        <v>25000</v>
      </c>
      <c r="O24" s="2">
        <v>28000</v>
      </c>
      <c r="P24" s="2">
        <v>27000</v>
      </c>
    </row>
    <row r="25" spans="1:16" ht="14.55" x14ac:dyDescent="0.35">
      <c r="A25" s="4" t="str">
        <f>+VLOOKUP(K25,Labels!$H$1:$L$22,2)</f>
        <v xml:space="preserve">Educational Services </v>
      </c>
      <c r="B25" s="5">
        <f t="shared" si="0"/>
        <v>0.671875</v>
      </c>
      <c r="C25" s="3">
        <f t="shared" si="1"/>
        <v>43000</v>
      </c>
      <c r="D25" s="3">
        <f t="shared" si="1"/>
        <v>64000</v>
      </c>
      <c r="I25" s="6" t="e">
        <f t="shared" si="2"/>
        <v>#VALUE!</v>
      </c>
      <c r="J25" s="6">
        <f t="shared" si="3"/>
        <v>0</v>
      </c>
      <c r="K25" s="6">
        <f t="shared" si="4"/>
        <v>16</v>
      </c>
      <c r="M25" t="s">
        <v>203</v>
      </c>
      <c r="N25" s="2">
        <v>43000</v>
      </c>
      <c r="O25" s="2">
        <v>64000</v>
      </c>
      <c r="P25" s="2">
        <v>51000</v>
      </c>
    </row>
    <row r="26" spans="1:16" ht="14.55" x14ac:dyDescent="0.35">
      <c r="A26" s="4" t="str">
        <f>+VLOOKUP(K26,Labels!$H$1:$L$22,2)</f>
        <v xml:space="preserve">Health Care &amp; Social Assistance </v>
      </c>
      <c r="B26" s="5">
        <f t="shared" si="0"/>
        <v>0.60606060606060608</v>
      </c>
      <c r="C26" s="3">
        <f t="shared" si="1"/>
        <v>40000</v>
      </c>
      <c r="D26" s="3">
        <f t="shared" si="1"/>
        <v>66000</v>
      </c>
      <c r="I26" s="6" t="e">
        <f t="shared" si="2"/>
        <v>#VALUE!</v>
      </c>
      <c r="J26" s="6">
        <f t="shared" si="3"/>
        <v>0</v>
      </c>
      <c r="K26" s="6">
        <f t="shared" si="4"/>
        <v>17</v>
      </c>
      <c r="M26" t="s">
        <v>204</v>
      </c>
      <c r="N26" s="2">
        <v>40000</v>
      </c>
      <c r="O26" s="2">
        <v>66000</v>
      </c>
      <c r="P26" s="2">
        <v>44000</v>
      </c>
    </row>
    <row r="27" spans="1:16" ht="14.55" x14ac:dyDescent="0.35">
      <c r="A27" s="4" t="str">
        <f>+VLOOKUP(K27,Labels!$H$1:$L$22,2)</f>
        <v>Inform., Cult. &amp; Recr.</v>
      </c>
      <c r="B27" s="5">
        <f t="shared" si="0"/>
        <v>0.5714285714285714</v>
      </c>
      <c r="C27" s="3">
        <f t="shared" si="1"/>
        <v>28000</v>
      </c>
      <c r="D27" s="3">
        <f t="shared" si="1"/>
        <v>49000</v>
      </c>
      <c r="I27" s="6" t="e">
        <f t="shared" si="2"/>
        <v>#VALUE!</v>
      </c>
      <c r="J27" s="6">
        <f t="shared" si="3"/>
        <v>0</v>
      </c>
      <c r="K27" s="6">
        <f t="shared" si="4"/>
        <v>18</v>
      </c>
      <c r="M27" t="s">
        <v>205</v>
      </c>
      <c r="N27" s="2">
        <v>28000</v>
      </c>
      <c r="O27" s="2">
        <v>49000</v>
      </c>
      <c r="P27" s="2">
        <v>41000</v>
      </c>
    </row>
    <row r="28" spans="1:16" ht="14.55" x14ac:dyDescent="0.35">
      <c r="A28" s="4" t="str">
        <f>+VLOOKUP(K28,Labels!$H$1:$L$22,2)</f>
        <v xml:space="preserve">Accomm. &amp; Food Services </v>
      </c>
      <c r="B28" s="5">
        <f t="shared" si="0"/>
        <v>0.6958333333333333</v>
      </c>
      <c r="C28" s="3">
        <f t="shared" ref="C28:D32" si="5">+N28</f>
        <v>16700</v>
      </c>
      <c r="D28" s="3">
        <f t="shared" si="5"/>
        <v>24000</v>
      </c>
      <c r="I28" s="6" t="e">
        <f t="shared" si="2"/>
        <v>#VALUE!</v>
      </c>
      <c r="J28" s="6">
        <f t="shared" si="3"/>
        <v>0</v>
      </c>
      <c r="K28" s="6">
        <f t="shared" si="4"/>
        <v>19</v>
      </c>
      <c r="M28" t="s">
        <v>206</v>
      </c>
      <c r="N28" s="2">
        <v>16700</v>
      </c>
      <c r="O28" s="2">
        <v>24000</v>
      </c>
      <c r="P28" s="2">
        <v>19700</v>
      </c>
    </row>
    <row r="29" spans="1:16" ht="14.55" x14ac:dyDescent="0.35">
      <c r="A29" s="4" t="str">
        <f>+VLOOKUP(K29,Labels!$H$1:$L$22,2)</f>
        <v xml:space="preserve">Other Services </v>
      </c>
      <c r="B29" s="5">
        <f t="shared" si="0"/>
        <v>0.48979591836734693</v>
      </c>
      <c r="C29" s="3">
        <f t="shared" si="5"/>
        <v>24000</v>
      </c>
      <c r="D29" s="3">
        <f t="shared" si="5"/>
        <v>49000</v>
      </c>
      <c r="I29" s="6" t="e">
        <f t="shared" si="2"/>
        <v>#VALUE!</v>
      </c>
      <c r="J29" s="6">
        <f t="shared" si="3"/>
        <v>0</v>
      </c>
      <c r="K29" s="6">
        <f t="shared" si="4"/>
        <v>20</v>
      </c>
      <c r="M29" t="s">
        <v>207</v>
      </c>
      <c r="N29" s="2">
        <v>24000</v>
      </c>
      <c r="O29" s="2">
        <v>49000</v>
      </c>
      <c r="P29" s="2">
        <v>33000</v>
      </c>
    </row>
    <row r="30" spans="1:16" ht="14.55" x14ac:dyDescent="0.35">
      <c r="A30" s="4" t="str">
        <f>+VLOOKUP(K30,Labels!$H$1:$L$22,2)</f>
        <v xml:space="preserve">Public Administration </v>
      </c>
      <c r="B30" s="5">
        <f t="shared" si="0"/>
        <v>0.81428571428571428</v>
      </c>
      <c r="C30" s="3">
        <f t="shared" si="5"/>
        <v>57000</v>
      </c>
      <c r="D30" s="3">
        <f t="shared" si="5"/>
        <v>70000</v>
      </c>
      <c r="I30" s="6" t="e">
        <f t="shared" si="2"/>
        <v>#VALUE!</v>
      </c>
      <c r="J30" s="6">
        <f t="shared" si="3"/>
        <v>0</v>
      </c>
      <c r="K30" s="6">
        <f t="shared" si="4"/>
        <v>21</v>
      </c>
      <c r="M30" t="s">
        <v>209</v>
      </c>
      <c r="N30" s="2">
        <v>57000</v>
      </c>
      <c r="O30" s="2">
        <v>70000</v>
      </c>
      <c r="P30" s="2">
        <v>64000</v>
      </c>
    </row>
    <row r="31" spans="1:16" x14ac:dyDescent="0.3">
      <c r="A31" s="4" t="e">
        <f>+VLOOKUP(K31,Labels!$H$1:$L$22,2)</f>
        <v>#VALUE!</v>
      </c>
      <c r="B31" s="5" t="e">
        <f t="shared" si="0"/>
        <v>#DIV/0!</v>
      </c>
      <c r="C31" s="3">
        <f t="shared" si="5"/>
        <v>0</v>
      </c>
      <c r="D31" s="3">
        <f t="shared" si="5"/>
        <v>0</v>
      </c>
      <c r="I31" s="6" t="e">
        <f t="shared" si="2"/>
        <v>#VALUE!</v>
      </c>
      <c r="J31" s="6">
        <f t="shared" si="3"/>
        <v>0</v>
      </c>
      <c r="K31" s="6" t="e">
        <f t="shared" si="4"/>
        <v>#VALUE!</v>
      </c>
    </row>
    <row r="32" spans="1:16" ht="14.55" hidden="1" x14ac:dyDescent="0.35">
      <c r="A32" s="4" t="e">
        <f>+VLOOKUP(K32,Labels!$H$1:$L$22,2)</f>
        <v>#VALUE!</v>
      </c>
      <c r="B32" s="5" t="e">
        <f t="shared" si="0"/>
        <v>#DIV/0!</v>
      </c>
      <c r="C32" s="3">
        <f t="shared" si="5"/>
        <v>0</v>
      </c>
      <c r="D32" s="3">
        <f t="shared" si="5"/>
        <v>0</v>
      </c>
      <c r="I32" s="6" t="e">
        <f t="shared" si="2"/>
        <v>#VALUE!</v>
      </c>
      <c r="J32" s="6">
        <f t="shared" si="3"/>
        <v>0</v>
      </c>
      <c r="K32" s="6" t="e">
        <f t="shared" si="4"/>
        <v>#VALUE!</v>
      </c>
    </row>
    <row r="33" spans="9:11" ht="14.55" hidden="1" x14ac:dyDescent="0.35">
      <c r="I33" s="6"/>
      <c r="J33" s="6"/>
      <c r="K33" s="3"/>
    </row>
    <row r="34" spans="9:11" x14ac:dyDescent="0.3">
      <c r="I34" s="6"/>
      <c r="J34" s="6"/>
      <c r="K34" s="3"/>
    </row>
    <row r="35" spans="9:11" x14ac:dyDescent="0.3">
      <c r="I35" s="6"/>
      <c r="J35" s="6"/>
      <c r="K35" s="3"/>
    </row>
    <row r="58" spans="1:1" x14ac:dyDescent="0.3">
      <c r="A58" t="s">
        <v>60</v>
      </c>
    </row>
  </sheetData>
  <printOptions horizontalCentered="1" gridLines="1"/>
  <pageMargins left="0.70866141732283472" right="0.70866141732283472" top="0.74803149606299213" bottom="0.74803149606299213" header="0.31496062992125984" footer="0.31496062992125984"/>
  <pageSetup scale="66" fitToHeight="0" orientation="landscape" r:id="rId2"/>
  <headerFooter>
    <oddHeader>Page &amp;P&amp;RSlid_Tables_All_Earnings - V3 - 2011.xlsx (Slid_Tables_All_Earnings - V3 - 2011).xlsx</oddHeader>
    <oddFooter>&amp;A</oddFooter>
  </headerFooter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workbookViewId="0">
      <selection activeCell="D33" sqref="D33"/>
    </sheetView>
  </sheetViews>
  <sheetFormatPr defaultRowHeight="14.4" x14ac:dyDescent="0.3"/>
  <cols>
    <col min="1" max="1" width="29.21875" customWidth="1"/>
    <col min="3" max="4" width="9.5546875" bestFit="1" customWidth="1"/>
    <col min="5" max="11" width="9.5546875" customWidth="1"/>
    <col min="13" max="13" width="22.109375" bestFit="1" customWidth="1"/>
    <col min="14" max="14" width="17.6640625" customWidth="1"/>
    <col min="15" max="16" width="5.77734375" customWidth="1"/>
    <col min="17" max="17" width="10.77734375" bestFit="1" customWidth="1"/>
  </cols>
  <sheetData>
    <row r="1" spans="1:16" ht="14.55" x14ac:dyDescent="0.35">
      <c r="A1" t="s">
        <v>57</v>
      </c>
    </row>
    <row r="2" spans="1:16" ht="14.55" x14ac:dyDescent="0.35">
      <c r="A2" t="s">
        <v>58</v>
      </c>
    </row>
    <row r="3" spans="1:16" ht="14.55" x14ac:dyDescent="0.35">
      <c r="A3" t="s">
        <v>183</v>
      </c>
    </row>
    <row r="4" spans="1:16" ht="14.55" x14ac:dyDescent="0.35">
      <c r="A4" t="str">
        <f>+VLOOKUP(N7,Labels!$A$1:$B$99,2)</f>
        <v>Occupation</v>
      </c>
    </row>
    <row r="5" spans="1:16" ht="14.55" x14ac:dyDescent="0.35">
      <c r="M5" s="1" t="s">
        <v>2</v>
      </c>
      <c r="N5" t="s">
        <v>52</v>
      </c>
    </row>
    <row r="6" spans="1:16" ht="14.55" x14ac:dyDescent="0.35">
      <c r="M6" s="1" t="s">
        <v>11</v>
      </c>
      <c r="N6" t="s">
        <v>52</v>
      </c>
    </row>
    <row r="7" spans="1:16" ht="14.55" x14ac:dyDescent="0.35">
      <c r="A7" t="str">
        <f>"Average "&amp;A2&amp;" For Ontarians "&amp;A3&amp;" by "&amp;A4</f>
        <v>Average Annual Earnings For Ontarians All With Some Earnings; 2011 by Occupation</v>
      </c>
      <c r="M7" s="1" t="s">
        <v>17</v>
      </c>
      <c r="N7" t="s">
        <v>76</v>
      </c>
    </row>
    <row r="9" spans="1:16" ht="14.55" x14ac:dyDescent="0.35">
      <c r="M9" s="1" t="s">
        <v>54</v>
      </c>
      <c r="N9" s="1" t="s">
        <v>4</v>
      </c>
    </row>
    <row r="10" spans="1:16" ht="14.55" x14ac:dyDescent="0.35">
      <c r="C10" t="s">
        <v>40</v>
      </c>
      <c r="D10" t="s">
        <v>41</v>
      </c>
      <c r="M10" s="1" t="s">
        <v>0</v>
      </c>
      <c r="N10" t="s">
        <v>40</v>
      </c>
      <c r="O10" t="s">
        <v>41</v>
      </c>
    </row>
    <row r="11" spans="1:16" ht="14.55" x14ac:dyDescent="0.35">
      <c r="A11" s="4" t="e">
        <f>+VLOOKUP(K11,Labels!$P$1:$Q$21,2)</f>
        <v>#N/A</v>
      </c>
      <c r="B11" s="5">
        <f t="shared" ref="B11:B32" si="0">+C11/D11</f>
        <v>0.68</v>
      </c>
      <c r="C11" s="3">
        <f>+N11</f>
        <v>34000</v>
      </c>
      <c r="D11" s="3">
        <f>+O11</f>
        <v>50000</v>
      </c>
      <c r="E11" s="3"/>
      <c r="F11" s="3"/>
      <c r="G11" s="3"/>
      <c r="H11" s="3"/>
      <c r="I11" s="6" t="e">
        <f>FIND("|",M11)</f>
        <v>#VALUE!</v>
      </c>
      <c r="J11" s="6">
        <f>+IF(ISNUMBER(I11),I11,0)</f>
        <v>0</v>
      </c>
      <c r="K11" s="3" t="str">
        <f>+MID(M11,J11+1,99)</f>
        <v/>
      </c>
      <c r="N11" s="2">
        <v>34000</v>
      </c>
      <c r="O11" s="2">
        <v>50000</v>
      </c>
      <c r="P11" s="2">
        <v>42000</v>
      </c>
    </row>
    <row r="12" spans="1:16" ht="14.55" x14ac:dyDescent="0.35">
      <c r="A12" s="4" t="str">
        <f>+VLOOKUP(K12,Labels!$P$1:$Q$21,2)</f>
        <v>Mgmt. Occups.</v>
      </c>
      <c r="B12" s="5">
        <f t="shared" si="0"/>
        <v>0.72043010752688175</v>
      </c>
      <c r="C12" s="3">
        <f t="shared" ref="C12:D27" si="1">+N12</f>
        <v>67000</v>
      </c>
      <c r="D12" s="3">
        <f t="shared" si="1"/>
        <v>93000</v>
      </c>
      <c r="E12" s="3"/>
      <c r="F12" s="3"/>
      <c r="G12" s="3"/>
      <c r="H12" s="3"/>
      <c r="I12" s="6" t="e">
        <f t="shared" ref="I12:I32" si="2">FIND("|",M12)</f>
        <v>#VALUE!</v>
      </c>
      <c r="J12" s="6">
        <f t="shared" ref="J12:J32" si="3">+IF(ISNUMBER(I12),I12,0)</f>
        <v>0</v>
      </c>
      <c r="K12" s="6">
        <f>1*MID(M12,J12+1,99)</f>
        <v>1</v>
      </c>
      <c r="M12" t="s">
        <v>186</v>
      </c>
      <c r="N12" s="2">
        <v>67000</v>
      </c>
      <c r="O12" s="2">
        <v>93000</v>
      </c>
      <c r="P12" s="2">
        <v>82000</v>
      </c>
    </row>
    <row r="13" spans="1:16" ht="14.55" x14ac:dyDescent="0.35">
      <c r="A13" s="4" t="str">
        <f>+VLOOKUP(K13,Labels!$P$1:$Q$21,2)</f>
        <v>Bus., Fin. &amp; Admin. Occups.</v>
      </c>
      <c r="B13" s="5">
        <f t="shared" si="0"/>
        <v>0.67796610169491522</v>
      </c>
      <c r="C13" s="3">
        <f t="shared" si="1"/>
        <v>40000</v>
      </c>
      <c r="D13" s="3">
        <f t="shared" si="1"/>
        <v>59000</v>
      </c>
      <c r="E13" s="3"/>
      <c r="F13" s="3"/>
      <c r="G13" s="3"/>
      <c r="H13" s="3"/>
      <c r="I13" s="6" t="e">
        <f t="shared" si="2"/>
        <v>#VALUE!</v>
      </c>
      <c r="J13" s="6">
        <f t="shared" si="3"/>
        <v>0</v>
      </c>
      <c r="K13" s="6">
        <f t="shared" ref="K13:K32" si="4">1*MID(M13,J13+1,99)</f>
        <v>2</v>
      </c>
      <c r="M13" t="s">
        <v>188</v>
      </c>
      <c r="N13" s="2">
        <v>40000</v>
      </c>
      <c r="O13" s="2">
        <v>59000</v>
      </c>
      <c r="P13" s="2">
        <v>47000</v>
      </c>
    </row>
    <row r="14" spans="1:16" ht="14.55" x14ac:dyDescent="0.35">
      <c r="A14" s="4" t="str">
        <f>+VLOOKUP(K14,Labels!$P$1:$Q$21,2)</f>
        <v>Nat. &amp; App. Sci. Occups.</v>
      </c>
      <c r="B14" s="5">
        <f t="shared" si="0"/>
        <v>0.90909090909090906</v>
      </c>
      <c r="C14" s="3">
        <f t="shared" si="1"/>
        <v>60000</v>
      </c>
      <c r="D14" s="3">
        <f t="shared" si="1"/>
        <v>66000</v>
      </c>
      <c r="E14" s="3"/>
      <c r="F14" s="3"/>
      <c r="G14" s="3"/>
      <c r="H14" s="3"/>
      <c r="I14" s="6" t="e">
        <f t="shared" si="2"/>
        <v>#VALUE!</v>
      </c>
      <c r="J14" s="6">
        <f t="shared" si="3"/>
        <v>0</v>
      </c>
      <c r="K14" s="6">
        <f t="shared" si="4"/>
        <v>3</v>
      </c>
      <c r="M14" t="s">
        <v>189</v>
      </c>
      <c r="N14" s="2">
        <v>60000</v>
      </c>
      <c r="O14" s="2">
        <v>66000</v>
      </c>
      <c r="P14" s="2">
        <v>65000</v>
      </c>
    </row>
    <row r="15" spans="1:16" ht="14.55" x14ac:dyDescent="0.35">
      <c r="A15" s="4" t="str">
        <f>+VLOOKUP(K15,Labels!$P$1:$Q$21,2)</f>
        <v>Health Occups.</v>
      </c>
      <c r="B15" s="5">
        <f t="shared" si="0"/>
        <v>0.46875</v>
      </c>
      <c r="C15" s="3">
        <f t="shared" si="1"/>
        <v>45000</v>
      </c>
      <c r="D15" s="3">
        <f t="shared" si="1"/>
        <v>96000</v>
      </c>
      <c r="E15" s="3"/>
      <c r="F15" s="3"/>
      <c r="G15" s="3"/>
      <c r="H15" s="3"/>
      <c r="I15" s="6" t="e">
        <f t="shared" si="2"/>
        <v>#VALUE!</v>
      </c>
      <c r="J15" s="6">
        <f t="shared" si="3"/>
        <v>0</v>
      </c>
      <c r="K15" s="6">
        <f t="shared" si="4"/>
        <v>4</v>
      </c>
      <c r="M15" t="s">
        <v>190</v>
      </c>
      <c r="N15" s="2">
        <v>45000</v>
      </c>
      <c r="O15" s="2">
        <v>96000</v>
      </c>
      <c r="P15" s="2">
        <v>53000</v>
      </c>
    </row>
    <row r="16" spans="1:16" ht="14.55" x14ac:dyDescent="0.35">
      <c r="A16" s="4" t="str">
        <f>+VLOOKUP(K16,Labels!$P$1:$Q$21,2)</f>
        <v>Occups. in Soc. Sci., Gov.</v>
      </c>
      <c r="B16" s="5">
        <f t="shared" si="0"/>
        <v>0.6811594202898551</v>
      </c>
      <c r="C16" s="3">
        <f t="shared" si="1"/>
        <v>47000</v>
      </c>
      <c r="D16" s="3">
        <f t="shared" si="1"/>
        <v>69000</v>
      </c>
      <c r="I16" s="6" t="e">
        <f t="shared" si="2"/>
        <v>#VALUE!</v>
      </c>
      <c r="J16" s="6">
        <f t="shared" si="3"/>
        <v>0</v>
      </c>
      <c r="K16" s="6">
        <f t="shared" si="4"/>
        <v>5</v>
      </c>
      <c r="M16" t="s">
        <v>191</v>
      </c>
      <c r="N16" s="2">
        <v>47000</v>
      </c>
      <c r="O16" s="2">
        <v>69000</v>
      </c>
      <c r="P16" s="2">
        <v>55000</v>
      </c>
    </row>
    <row r="17" spans="1:16" ht="14.55" x14ac:dyDescent="0.35">
      <c r="A17" s="4" t="str">
        <f>+VLOOKUP(K17,Labels!$P$1:$Q$21,2)</f>
        <v>Occups. in Art, Cult. Recr.</v>
      </c>
      <c r="B17" s="5">
        <f t="shared" si="0"/>
        <v>0.71794871794871795</v>
      </c>
      <c r="C17" s="3">
        <f t="shared" si="1"/>
        <v>28000</v>
      </c>
      <c r="D17" s="3">
        <f t="shared" si="1"/>
        <v>39000</v>
      </c>
      <c r="I17" s="6" t="e">
        <f t="shared" si="2"/>
        <v>#VALUE!</v>
      </c>
      <c r="J17" s="6">
        <f t="shared" si="3"/>
        <v>0</v>
      </c>
      <c r="K17" s="6">
        <f t="shared" si="4"/>
        <v>6</v>
      </c>
      <c r="M17" t="s">
        <v>192</v>
      </c>
      <c r="N17" s="2">
        <v>28000</v>
      </c>
      <c r="O17" s="2">
        <v>39000</v>
      </c>
      <c r="P17" s="2">
        <v>33000</v>
      </c>
    </row>
    <row r="18" spans="1:16" ht="14.55" x14ac:dyDescent="0.35">
      <c r="A18" s="4" t="str">
        <f>+VLOOKUP(K18,Labels!$P$1:$Q$21,2)</f>
        <v>Sales &amp; Service Occups.</v>
      </c>
      <c r="B18" s="5">
        <f t="shared" si="0"/>
        <v>0.55555555555555558</v>
      </c>
      <c r="C18" s="3">
        <f t="shared" si="1"/>
        <v>20000</v>
      </c>
      <c r="D18" s="3">
        <f t="shared" si="1"/>
        <v>36000</v>
      </c>
      <c r="I18" s="6" t="e">
        <f t="shared" si="2"/>
        <v>#VALUE!</v>
      </c>
      <c r="J18" s="6">
        <f t="shared" si="3"/>
        <v>0</v>
      </c>
      <c r="K18" s="6">
        <f t="shared" si="4"/>
        <v>7</v>
      </c>
      <c r="M18" t="s">
        <v>193</v>
      </c>
      <c r="N18" s="2">
        <v>20000</v>
      </c>
      <c r="O18" s="2">
        <v>36000</v>
      </c>
      <c r="P18" s="2">
        <v>27000</v>
      </c>
    </row>
    <row r="19" spans="1:16" ht="14.55" x14ac:dyDescent="0.35">
      <c r="A19" s="4" t="str">
        <f>+VLOOKUP(K19,Labels!$P$1:$Q$21,2)</f>
        <v xml:space="preserve">Trades, Trans. &amp; Eqp. Opr. </v>
      </c>
      <c r="B19" s="5">
        <f t="shared" si="0"/>
        <v>0.57777777777777772</v>
      </c>
      <c r="C19" s="3">
        <f t="shared" si="1"/>
        <v>26000</v>
      </c>
      <c r="D19" s="3">
        <f t="shared" si="1"/>
        <v>45000</v>
      </c>
      <c r="I19" s="6" t="e">
        <f t="shared" si="2"/>
        <v>#VALUE!</v>
      </c>
      <c r="J19" s="6">
        <f t="shared" si="3"/>
        <v>0</v>
      </c>
      <c r="K19" s="6">
        <f t="shared" si="4"/>
        <v>8</v>
      </c>
      <c r="M19" t="s">
        <v>194</v>
      </c>
      <c r="N19" s="2">
        <v>26000</v>
      </c>
      <c r="O19" s="2">
        <v>45000</v>
      </c>
      <c r="P19" s="2">
        <v>44000</v>
      </c>
    </row>
    <row r="20" spans="1:16" ht="14.55" x14ac:dyDescent="0.35">
      <c r="A20" s="4" t="str">
        <f>+VLOOKUP(K20,Labels!$P$1:$Q$21,2)</f>
        <v>Primary Industry</v>
      </c>
      <c r="B20" s="5">
        <f t="shared" si="0"/>
        <v>0</v>
      </c>
      <c r="C20" s="3">
        <f t="shared" si="1"/>
        <v>0</v>
      </c>
      <c r="D20" s="3">
        <f t="shared" si="1"/>
        <v>34000</v>
      </c>
      <c r="I20" s="6" t="e">
        <f t="shared" si="2"/>
        <v>#VALUE!</v>
      </c>
      <c r="J20" s="6">
        <f t="shared" si="3"/>
        <v>0</v>
      </c>
      <c r="K20" s="6">
        <f t="shared" si="4"/>
        <v>9</v>
      </c>
      <c r="M20" t="s">
        <v>195</v>
      </c>
      <c r="N20" s="2"/>
      <c r="O20" s="2">
        <v>34000</v>
      </c>
      <c r="P20" s="2">
        <v>31000</v>
      </c>
    </row>
    <row r="21" spans="1:16" ht="14.55" x14ac:dyDescent="0.35">
      <c r="A21" s="4" t="str">
        <f>+VLOOKUP(K21,Labels!$P$1:$Q$21,2)</f>
        <v>Occps. Proc. Man. &amp; Util.</v>
      </c>
      <c r="B21" s="5">
        <f t="shared" si="0"/>
        <v>0.68888888888888888</v>
      </c>
      <c r="C21" s="3">
        <f t="shared" si="1"/>
        <v>31000</v>
      </c>
      <c r="D21" s="3">
        <f t="shared" si="1"/>
        <v>45000</v>
      </c>
      <c r="I21" s="6" t="e">
        <f t="shared" si="2"/>
        <v>#VALUE!</v>
      </c>
      <c r="J21" s="6">
        <f t="shared" si="3"/>
        <v>0</v>
      </c>
      <c r="K21" s="6">
        <f t="shared" si="4"/>
        <v>10</v>
      </c>
      <c r="M21" t="s">
        <v>196</v>
      </c>
      <c r="N21" s="2">
        <v>31000</v>
      </c>
      <c r="O21" s="2">
        <v>45000</v>
      </c>
      <c r="P21" s="2">
        <v>41000</v>
      </c>
    </row>
    <row r="22" spans="1:16" ht="14.55" hidden="1" x14ac:dyDescent="0.35">
      <c r="A22" s="4" t="e">
        <f>+VLOOKUP(K22,Labels!$P$1:$Q$21,2)</f>
        <v>#VALUE!</v>
      </c>
      <c r="B22" s="5" t="e">
        <f t="shared" si="0"/>
        <v>#DIV/0!</v>
      </c>
      <c r="C22" s="3">
        <f t="shared" si="1"/>
        <v>0</v>
      </c>
      <c r="D22" s="3">
        <f t="shared" si="1"/>
        <v>0</v>
      </c>
      <c r="I22" s="6" t="e">
        <f t="shared" si="2"/>
        <v>#VALUE!</v>
      </c>
      <c r="J22" s="6">
        <f t="shared" si="3"/>
        <v>0</v>
      </c>
      <c r="K22" s="6" t="e">
        <f t="shared" si="4"/>
        <v>#VALUE!</v>
      </c>
    </row>
    <row r="23" spans="1:16" ht="14.55" hidden="1" x14ac:dyDescent="0.35">
      <c r="A23" s="4" t="e">
        <f>+VLOOKUP(K23,Labels!$P$1:$Q$21,2)</f>
        <v>#VALUE!</v>
      </c>
      <c r="B23" s="5" t="e">
        <f t="shared" si="0"/>
        <v>#DIV/0!</v>
      </c>
      <c r="C23" s="3">
        <f t="shared" si="1"/>
        <v>0</v>
      </c>
      <c r="D23" s="3">
        <f t="shared" si="1"/>
        <v>0</v>
      </c>
      <c r="I23" s="6" t="e">
        <f t="shared" si="2"/>
        <v>#VALUE!</v>
      </c>
      <c r="J23" s="6">
        <f t="shared" si="3"/>
        <v>0</v>
      </c>
      <c r="K23" s="6" t="e">
        <f t="shared" si="4"/>
        <v>#VALUE!</v>
      </c>
    </row>
    <row r="24" spans="1:16" ht="14.55" hidden="1" x14ac:dyDescent="0.35">
      <c r="A24" s="4" t="e">
        <f>+VLOOKUP(K24,Labels!$P$1:$Q$21,2)</f>
        <v>#VALUE!</v>
      </c>
      <c r="B24" s="5" t="e">
        <f t="shared" si="0"/>
        <v>#DIV/0!</v>
      </c>
      <c r="C24" s="3">
        <f t="shared" si="1"/>
        <v>0</v>
      </c>
      <c r="D24" s="3">
        <f t="shared" si="1"/>
        <v>0</v>
      </c>
      <c r="I24" s="6" t="e">
        <f t="shared" si="2"/>
        <v>#VALUE!</v>
      </c>
      <c r="J24" s="6">
        <f t="shared" si="3"/>
        <v>0</v>
      </c>
      <c r="K24" s="6" t="e">
        <f t="shared" si="4"/>
        <v>#VALUE!</v>
      </c>
    </row>
    <row r="25" spans="1:16" ht="14.55" hidden="1" x14ac:dyDescent="0.35">
      <c r="A25" s="4" t="e">
        <f>+VLOOKUP(K25,Labels!$P$1:$Q$21,2)</f>
        <v>#VALUE!</v>
      </c>
      <c r="B25" s="5" t="e">
        <f t="shared" si="0"/>
        <v>#DIV/0!</v>
      </c>
      <c r="C25" s="3">
        <f t="shared" si="1"/>
        <v>0</v>
      </c>
      <c r="D25" s="3">
        <f t="shared" si="1"/>
        <v>0</v>
      </c>
      <c r="I25" s="6" t="e">
        <f t="shared" si="2"/>
        <v>#VALUE!</v>
      </c>
      <c r="J25" s="6">
        <f t="shared" si="3"/>
        <v>0</v>
      </c>
      <c r="K25" s="6" t="e">
        <f t="shared" si="4"/>
        <v>#VALUE!</v>
      </c>
    </row>
    <row r="26" spans="1:16" ht="14.55" hidden="1" x14ac:dyDescent="0.35">
      <c r="A26" s="4" t="e">
        <f>+VLOOKUP(K26,Labels!$P$1:$Q$21,2)</f>
        <v>#VALUE!</v>
      </c>
      <c r="B26" s="5" t="e">
        <f t="shared" si="0"/>
        <v>#DIV/0!</v>
      </c>
      <c r="C26" s="3">
        <f t="shared" si="1"/>
        <v>0</v>
      </c>
      <c r="D26" s="3">
        <f t="shared" si="1"/>
        <v>0</v>
      </c>
      <c r="I26" s="6" t="e">
        <f t="shared" si="2"/>
        <v>#VALUE!</v>
      </c>
      <c r="J26" s="6">
        <f t="shared" si="3"/>
        <v>0</v>
      </c>
      <c r="K26" s="6" t="e">
        <f t="shared" si="4"/>
        <v>#VALUE!</v>
      </c>
    </row>
    <row r="27" spans="1:16" ht="14.55" hidden="1" x14ac:dyDescent="0.35">
      <c r="A27" s="4" t="e">
        <f>+VLOOKUP(K27,Labels!$P$1:$Q$21,2)</f>
        <v>#VALUE!</v>
      </c>
      <c r="B27" s="5" t="e">
        <f t="shared" si="0"/>
        <v>#DIV/0!</v>
      </c>
      <c r="C27" s="3">
        <f t="shared" si="1"/>
        <v>0</v>
      </c>
      <c r="D27" s="3">
        <f t="shared" si="1"/>
        <v>0</v>
      </c>
      <c r="I27" s="6" t="e">
        <f t="shared" si="2"/>
        <v>#VALUE!</v>
      </c>
      <c r="J27" s="6">
        <f t="shared" si="3"/>
        <v>0</v>
      </c>
      <c r="K27" s="6" t="e">
        <f t="shared" si="4"/>
        <v>#VALUE!</v>
      </c>
    </row>
    <row r="28" spans="1:16" ht="14.55" hidden="1" x14ac:dyDescent="0.35">
      <c r="A28" s="4" t="e">
        <f>+VLOOKUP(K28,Labels!$P$1:$Q$21,2)</f>
        <v>#VALUE!</v>
      </c>
      <c r="B28" s="5" t="e">
        <f t="shared" si="0"/>
        <v>#DIV/0!</v>
      </c>
      <c r="C28" s="3">
        <f t="shared" ref="C28:D32" si="5">+N28</f>
        <v>0</v>
      </c>
      <c r="D28" s="3">
        <f t="shared" si="5"/>
        <v>0</v>
      </c>
      <c r="I28" s="6" t="e">
        <f t="shared" si="2"/>
        <v>#VALUE!</v>
      </c>
      <c r="J28" s="6">
        <f t="shared" si="3"/>
        <v>0</v>
      </c>
      <c r="K28" s="6" t="e">
        <f t="shared" si="4"/>
        <v>#VALUE!</v>
      </c>
    </row>
    <row r="29" spans="1:16" ht="14.55" hidden="1" x14ac:dyDescent="0.35">
      <c r="A29" s="4" t="e">
        <f>+VLOOKUP(K29,Labels!$P$1:$Q$21,2)</f>
        <v>#VALUE!</v>
      </c>
      <c r="B29" s="5" t="e">
        <f t="shared" si="0"/>
        <v>#DIV/0!</v>
      </c>
      <c r="C29" s="3">
        <f t="shared" si="5"/>
        <v>0</v>
      </c>
      <c r="D29" s="3">
        <f t="shared" si="5"/>
        <v>0</v>
      </c>
      <c r="I29" s="6" t="e">
        <f t="shared" si="2"/>
        <v>#VALUE!</v>
      </c>
      <c r="J29" s="6">
        <f t="shared" si="3"/>
        <v>0</v>
      </c>
      <c r="K29" s="6" t="e">
        <f t="shared" si="4"/>
        <v>#VALUE!</v>
      </c>
    </row>
    <row r="30" spans="1:16" ht="14.55" hidden="1" x14ac:dyDescent="0.35">
      <c r="A30" s="4" t="e">
        <f>+VLOOKUP(K30,Labels!$P$1:$Q$21,2)</f>
        <v>#VALUE!</v>
      </c>
      <c r="B30" s="5" t="e">
        <f t="shared" si="0"/>
        <v>#DIV/0!</v>
      </c>
      <c r="C30" s="3">
        <f t="shared" si="5"/>
        <v>0</v>
      </c>
      <c r="D30" s="3">
        <f t="shared" si="5"/>
        <v>0</v>
      </c>
      <c r="I30" s="6" t="e">
        <f t="shared" si="2"/>
        <v>#VALUE!</v>
      </c>
      <c r="J30" s="6">
        <f t="shared" si="3"/>
        <v>0</v>
      </c>
      <c r="K30" s="6" t="e">
        <f t="shared" si="4"/>
        <v>#VALUE!</v>
      </c>
    </row>
    <row r="31" spans="1:16" ht="14.55" hidden="1" x14ac:dyDescent="0.35">
      <c r="A31" s="4" t="e">
        <f>+VLOOKUP(K31,Labels!$P$1:$Q$21,2)</f>
        <v>#VALUE!</v>
      </c>
      <c r="B31" s="5" t="e">
        <f t="shared" si="0"/>
        <v>#DIV/0!</v>
      </c>
      <c r="C31" s="3">
        <f t="shared" si="5"/>
        <v>0</v>
      </c>
      <c r="D31" s="3">
        <f t="shared" si="5"/>
        <v>0</v>
      </c>
      <c r="I31" s="6" t="e">
        <f t="shared" si="2"/>
        <v>#VALUE!</v>
      </c>
      <c r="J31" s="6">
        <f t="shared" si="3"/>
        <v>0</v>
      </c>
      <c r="K31" s="6" t="e">
        <f t="shared" si="4"/>
        <v>#VALUE!</v>
      </c>
    </row>
    <row r="32" spans="1:16" ht="14.55" hidden="1" x14ac:dyDescent="0.35">
      <c r="A32" s="4" t="e">
        <f>+VLOOKUP(K32,Labels!$P$1:$Q$21,2)</f>
        <v>#VALUE!</v>
      </c>
      <c r="B32" s="5" t="e">
        <f t="shared" si="0"/>
        <v>#DIV/0!</v>
      </c>
      <c r="C32" s="3">
        <f t="shared" si="5"/>
        <v>0</v>
      </c>
      <c r="D32" s="3">
        <f t="shared" si="5"/>
        <v>0</v>
      </c>
      <c r="I32" s="6" t="e">
        <f t="shared" si="2"/>
        <v>#VALUE!</v>
      </c>
      <c r="J32" s="6">
        <f t="shared" si="3"/>
        <v>0</v>
      </c>
      <c r="K32" s="6" t="e">
        <f t="shared" si="4"/>
        <v>#VALUE!</v>
      </c>
    </row>
    <row r="33" spans="9:11" x14ac:dyDescent="0.3">
      <c r="I33" s="6"/>
      <c r="J33" s="6"/>
      <c r="K33" s="3"/>
    </row>
    <row r="34" spans="9:11" x14ac:dyDescent="0.3">
      <c r="I34" s="6"/>
      <c r="J34" s="6"/>
      <c r="K34" s="3"/>
    </row>
    <row r="35" spans="9:11" x14ac:dyDescent="0.3">
      <c r="I35" s="6"/>
      <c r="J35" s="6"/>
      <c r="K35" s="3"/>
    </row>
    <row r="58" spans="1:1" x14ac:dyDescent="0.3">
      <c r="A58" t="s">
        <v>60</v>
      </c>
    </row>
  </sheetData>
  <printOptions horizontalCentered="1" gridLines="1"/>
  <pageMargins left="0.70866141732283472" right="0.70866141732283472" top="0.74803149606299213" bottom="0.74803149606299213" header="0.31496062992125984" footer="0.31496062992125984"/>
  <pageSetup scale="66" fitToHeight="0" orientation="landscape" r:id="rId2"/>
  <headerFooter>
    <oddHeader>Page &amp;P&amp;RSlid_Tables_All_Earnings - V3 - 2011.xlsx (Slid_Tables_All_Earnings - V3 - 2011).xlsx</oddHeader>
    <oddFooter>&amp;A</oddFooter>
  </headerFooter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85"/>
  <sheetViews>
    <sheetView workbookViewId="0">
      <selection activeCell="C13" sqref="C13"/>
    </sheetView>
  </sheetViews>
  <sheetFormatPr defaultRowHeight="14.4" x14ac:dyDescent="0.3"/>
  <cols>
    <col min="1" max="2" width="14.33203125" bestFit="1" customWidth="1"/>
    <col min="9" max="10" width="39.21875" bestFit="1" customWidth="1"/>
    <col min="17" max="17" width="47.109375" bestFit="1" customWidth="1"/>
  </cols>
  <sheetData>
    <row r="1" spans="1:36" ht="14.55" x14ac:dyDescent="0.35">
      <c r="A1" t="s">
        <v>21</v>
      </c>
      <c r="B1" t="s">
        <v>21</v>
      </c>
      <c r="D1" t="s">
        <v>47</v>
      </c>
      <c r="E1" t="s">
        <v>146</v>
      </c>
      <c r="H1">
        <v>1</v>
      </c>
      <c r="I1" t="s">
        <v>125</v>
      </c>
      <c r="J1" t="str">
        <f>MID(L1,1,K1-1)</f>
        <v xml:space="preserve">Agriculture </v>
      </c>
      <c r="K1">
        <f>+FIND("(",L1)</f>
        <v>13</v>
      </c>
      <c r="L1" t="s">
        <v>100</v>
      </c>
      <c r="P1">
        <v>1</v>
      </c>
      <c r="Q1" t="s">
        <v>151</v>
      </c>
      <c r="U1" t="s">
        <v>79</v>
      </c>
      <c r="AI1" t="s">
        <v>17</v>
      </c>
      <c r="AJ1" t="s">
        <v>17</v>
      </c>
    </row>
    <row r="2" spans="1:36" ht="14.55" x14ac:dyDescent="0.35">
      <c r="A2" t="s">
        <v>28</v>
      </c>
      <c r="B2" t="s">
        <v>61</v>
      </c>
      <c r="D2" t="s">
        <v>49</v>
      </c>
      <c r="E2" t="s">
        <v>147</v>
      </c>
      <c r="H2">
        <v>2</v>
      </c>
      <c r="I2" t="s">
        <v>137</v>
      </c>
      <c r="J2" t="str">
        <f t="shared" ref="J2:J21" si="0">MID(L2,1,K2-1)</f>
        <v xml:space="preserve">Forestry and Logging with Support activities </v>
      </c>
      <c r="K2">
        <f t="shared" ref="K2:K21" si="1">+FIND("(",L2)</f>
        <v>46</v>
      </c>
      <c r="L2" t="s">
        <v>101</v>
      </c>
      <c r="P2">
        <v>2</v>
      </c>
      <c r="Q2" t="s">
        <v>152</v>
      </c>
      <c r="U2" t="s">
        <v>80</v>
      </c>
      <c r="AI2" t="s">
        <v>35</v>
      </c>
      <c r="AJ2" t="s">
        <v>21</v>
      </c>
    </row>
    <row r="3" spans="1:36" ht="14.55" x14ac:dyDescent="0.35">
      <c r="A3" t="s">
        <v>20</v>
      </c>
      <c r="B3" t="s">
        <v>20</v>
      </c>
      <c r="H3">
        <v>3</v>
      </c>
      <c r="I3" t="s">
        <v>138</v>
      </c>
      <c r="J3" t="str">
        <f t="shared" si="0"/>
        <v xml:space="preserve">Fishing, Hunting and Trapping </v>
      </c>
      <c r="K3">
        <f t="shared" si="1"/>
        <v>31</v>
      </c>
      <c r="L3" t="s">
        <v>102</v>
      </c>
      <c r="P3">
        <v>3</v>
      </c>
      <c r="Q3" t="s">
        <v>154</v>
      </c>
      <c r="U3" t="s">
        <v>81</v>
      </c>
      <c r="AI3" t="s">
        <v>28</v>
      </c>
      <c r="AJ3" t="s">
        <v>28</v>
      </c>
    </row>
    <row r="4" spans="1:36" ht="14.55" x14ac:dyDescent="0.35">
      <c r="A4" t="s">
        <v>35</v>
      </c>
      <c r="B4" t="s">
        <v>35</v>
      </c>
      <c r="H4">
        <v>4</v>
      </c>
      <c r="I4" t="s">
        <v>139</v>
      </c>
      <c r="J4" t="str">
        <f t="shared" si="0"/>
        <v xml:space="preserve">Mining and Oil and Gas Extraction </v>
      </c>
      <c r="K4">
        <f t="shared" si="1"/>
        <v>35</v>
      </c>
      <c r="L4" t="s">
        <v>103</v>
      </c>
      <c r="P4">
        <v>4</v>
      </c>
      <c r="Q4" t="s">
        <v>150</v>
      </c>
      <c r="U4" t="s">
        <v>82</v>
      </c>
      <c r="AI4" t="s">
        <v>56</v>
      </c>
      <c r="AJ4" t="s">
        <v>20</v>
      </c>
    </row>
    <row r="5" spans="1:36" ht="14.55" x14ac:dyDescent="0.35">
      <c r="A5" t="s">
        <v>72</v>
      </c>
      <c r="B5" t="s">
        <v>72</v>
      </c>
      <c r="H5">
        <v>5</v>
      </c>
      <c r="I5" t="s">
        <v>126</v>
      </c>
      <c r="J5" t="str">
        <f t="shared" si="0"/>
        <v xml:space="preserve">Utilities </v>
      </c>
      <c r="K5">
        <f t="shared" si="1"/>
        <v>11</v>
      </c>
      <c r="L5" t="s">
        <v>104</v>
      </c>
      <c r="P5">
        <v>5</v>
      </c>
      <c r="Q5" t="s">
        <v>159</v>
      </c>
      <c r="U5" t="s">
        <v>83</v>
      </c>
      <c r="AI5" t="s">
        <v>56</v>
      </c>
      <c r="AJ5" t="s">
        <v>35</v>
      </c>
    </row>
    <row r="6" spans="1:36" ht="14.55" x14ac:dyDescent="0.35">
      <c r="A6" t="s">
        <v>75</v>
      </c>
      <c r="B6" t="s">
        <v>122</v>
      </c>
      <c r="H6">
        <v>6</v>
      </c>
      <c r="I6" t="s">
        <v>127</v>
      </c>
      <c r="J6" t="str">
        <f t="shared" si="0"/>
        <v xml:space="preserve">Construction </v>
      </c>
      <c r="K6">
        <f t="shared" si="1"/>
        <v>14</v>
      </c>
      <c r="L6" t="s">
        <v>105</v>
      </c>
      <c r="P6">
        <v>6</v>
      </c>
      <c r="Q6" t="s">
        <v>155</v>
      </c>
      <c r="U6" t="s">
        <v>84</v>
      </c>
      <c r="AI6" t="s">
        <v>56</v>
      </c>
      <c r="AJ6" t="s">
        <v>72</v>
      </c>
    </row>
    <row r="7" spans="1:36" ht="14.55" x14ac:dyDescent="0.35">
      <c r="A7" t="s">
        <v>56</v>
      </c>
      <c r="B7" t="s">
        <v>62</v>
      </c>
      <c r="H7">
        <v>7</v>
      </c>
      <c r="I7" t="s">
        <v>128</v>
      </c>
      <c r="J7" t="str">
        <f t="shared" si="0"/>
        <v xml:space="preserve">Durables </v>
      </c>
      <c r="K7">
        <f t="shared" si="1"/>
        <v>10</v>
      </c>
      <c r="L7" t="s">
        <v>106</v>
      </c>
      <c r="P7">
        <v>7</v>
      </c>
      <c r="Q7" t="s">
        <v>153</v>
      </c>
      <c r="U7" t="s">
        <v>85</v>
      </c>
      <c r="AI7" t="s">
        <v>28</v>
      </c>
      <c r="AJ7" t="s">
        <v>75</v>
      </c>
    </row>
    <row r="8" spans="1:36" ht="14.55" x14ac:dyDescent="0.35">
      <c r="A8" t="s">
        <v>76</v>
      </c>
      <c r="B8" t="s">
        <v>121</v>
      </c>
      <c r="H8">
        <v>8</v>
      </c>
      <c r="I8" t="s">
        <v>129</v>
      </c>
      <c r="J8" t="str">
        <f t="shared" si="0"/>
        <v xml:space="preserve">Non-durables </v>
      </c>
      <c r="K8">
        <f t="shared" si="1"/>
        <v>14</v>
      </c>
      <c r="L8" t="s">
        <v>107</v>
      </c>
      <c r="P8">
        <v>8</v>
      </c>
      <c r="Q8" t="s">
        <v>156</v>
      </c>
      <c r="U8" t="s">
        <v>86</v>
      </c>
      <c r="AI8" t="s">
        <v>28</v>
      </c>
      <c r="AJ8" t="s">
        <v>56</v>
      </c>
    </row>
    <row r="9" spans="1:36" ht="14.55" x14ac:dyDescent="0.35">
      <c r="A9" t="s">
        <v>73</v>
      </c>
      <c r="B9" t="s">
        <v>148</v>
      </c>
      <c r="H9">
        <v>9</v>
      </c>
      <c r="I9" t="s">
        <v>130</v>
      </c>
      <c r="J9" t="str">
        <f t="shared" si="0"/>
        <v xml:space="preserve">Wholesale Trade </v>
      </c>
      <c r="K9">
        <f t="shared" si="1"/>
        <v>17</v>
      </c>
      <c r="L9" t="s">
        <v>108</v>
      </c>
      <c r="P9">
        <v>9</v>
      </c>
      <c r="Q9" t="s">
        <v>157</v>
      </c>
      <c r="U9" t="s">
        <v>87</v>
      </c>
      <c r="AI9" t="s">
        <v>28</v>
      </c>
      <c r="AJ9" t="s">
        <v>76</v>
      </c>
    </row>
    <row r="10" spans="1:36" ht="14.55" x14ac:dyDescent="0.35">
      <c r="A10" t="s">
        <v>18</v>
      </c>
      <c r="B10" t="s">
        <v>18</v>
      </c>
      <c r="H10">
        <v>10</v>
      </c>
      <c r="I10" t="s">
        <v>131</v>
      </c>
      <c r="J10" t="str">
        <f t="shared" si="0"/>
        <v xml:space="preserve">Retail Trade </v>
      </c>
      <c r="K10">
        <f t="shared" si="1"/>
        <v>14</v>
      </c>
      <c r="L10" t="s">
        <v>109</v>
      </c>
      <c r="P10">
        <v>10</v>
      </c>
      <c r="Q10" t="s">
        <v>158</v>
      </c>
      <c r="U10" t="s">
        <v>88</v>
      </c>
      <c r="AI10" t="s">
        <v>28</v>
      </c>
      <c r="AJ10" t="s">
        <v>73</v>
      </c>
    </row>
    <row r="11" spans="1:36" ht="14.55" x14ac:dyDescent="0.35">
      <c r="A11" t="s">
        <v>19</v>
      </c>
      <c r="B11" t="s">
        <v>19</v>
      </c>
      <c r="H11">
        <v>11</v>
      </c>
      <c r="I11" t="s">
        <v>140</v>
      </c>
      <c r="J11" t="str">
        <f t="shared" si="0"/>
        <v xml:space="preserve">Transportation and Warehousing </v>
      </c>
      <c r="K11">
        <f t="shared" si="1"/>
        <v>32</v>
      </c>
      <c r="L11" t="s">
        <v>110</v>
      </c>
      <c r="P11">
        <v>97</v>
      </c>
      <c r="Q11" t="s">
        <v>184</v>
      </c>
      <c r="U11" t="s">
        <v>89</v>
      </c>
      <c r="AI11" t="s">
        <v>28</v>
      </c>
      <c r="AJ11" t="s">
        <v>18</v>
      </c>
    </row>
    <row r="12" spans="1:36" ht="14.55" x14ac:dyDescent="0.35">
      <c r="A12" t="s">
        <v>74</v>
      </c>
      <c r="B12" t="s">
        <v>63</v>
      </c>
      <c r="H12">
        <v>12</v>
      </c>
      <c r="I12" t="s">
        <v>141</v>
      </c>
      <c r="J12" t="str">
        <f t="shared" si="0"/>
        <v xml:space="preserve">Finance and Insurance </v>
      </c>
      <c r="K12">
        <f t="shared" si="1"/>
        <v>23</v>
      </c>
      <c r="L12" t="s">
        <v>111</v>
      </c>
      <c r="P12">
        <v>99</v>
      </c>
      <c r="Q12" t="s">
        <v>184</v>
      </c>
      <c r="U12" t="s">
        <v>90</v>
      </c>
      <c r="AI12" t="s">
        <v>28</v>
      </c>
      <c r="AJ12" t="s">
        <v>19</v>
      </c>
    </row>
    <row r="13" spans="1:36" ht="14.55" x14ac:dyDescent="0.35">
      <c r="H13">
        <v>13</v>
      </c>
      <c r="I13" t="s">
        <v>142</v>
      </c>
      <c r="J13" t="str">
        <f t="shared" si="0"/>
        <v xml:space="preserve">Real Estate and Leasing </v>
      </c>
      <c r="K13">
        <f t="shared" si="1"/>
        <v>25</v>
      </c>
      <c r="L13" t="s">
        <v>112</v>
      </c>
      <c r="U13" t="s">
        <v>91</v>
      </c>
      <c r="AI13" t="s">
        <v>35</v>
      </c>
      <c r="AJ13" t="s">
        <v>74</v>
      </c>
    </row>
    <row r="14" spans="1:36" ht="14.55" x14ac:dyDescent="0.35">
      <c r="H14">
        <v>14</v>
      </c>
      <c r="I14" t="s">
        <v>135</v>
      </c>
      <c r="J14" t="str">
        <f t="shared" si="0"/>
        <v xml:space="preserve">Professional, Scientific and Technical Services </v>
      </c>
      <c r="K14">
        <f t="shared" si="1"/>
        <v>49</v>
      </c>
      <c r="L14" t="s">
        <v>113</v>
      </c>
      <c r="U14" t="s">
        <v>92</v>
      </c>
      <c r="AI14" t="s">
        <v>35</v>
      </c>
    </row>
    <row r="15" spans="1:36" ht="14.55" x14ac:dyDescent="0.35">
      <c r="H15">
        <v>15</v>
      </c>
      <c r="I15" t="s">
        <v>136</v>
      </c>
      <c r="J15" t="str">
        <f t="shared" si="0"/>
        <v xml:space="preserve">Business, building and other support services </v>
      </c>
      <c r="K15">
        <f t="shared" si="1"/>
        <v>47</v>
      </c>
      <c r="L15" t="s">
        <v>114</v>
      </c>
      <c r="U15" t="s">
        <v>93</v>
      </c>
      <c r="AI15" t="s">
        <v>35</v>
      </c>
    </row>
    <row r="16" spans="1:36" ht="14.55" x14ac:dyDescent="0.35">
      <c r="H16">
        <v>16</v>
      </c>
      <c r="I16" t="s">
        <v>132</v>
      </c>
      <c r="J16" t="str">
        <f t="shared" si="0"/>
        <v xml:space="preserve">Educational Services </v>
      </c>
      <c r="K16">
        <f t="shared" si="1"/>
        <v>22</v>
      </c>
      <c r="L16" t="s">
        <v>115</v>
      </c>
      <c r="U16" t="s">
        <v>94</v>
      </c>
      <c r="AI16" t="s">
        <v>35</v>
      </c>
    </row>
    <row r="17" spans="8:35" ht="14.55" x14ac:dyDescent="0.35">
      <c r="H17">
        <v>17</v>
      </c>
      <c r="I17" t="s">
        <v>143</v>
      </c>
      <c r="J17" t="str">
        <f t="shared" si="0"/>
        <v xml:space="preserve">Health Care and Social Assistance </v>
      </c>
      <c r="K17">
        <f t="shared" si="1"/>
        <v>35</v>
      </c>
      <c r="L17" t="s">
        <v>116</v>
      </c>
      <c r="U17" t="s">
        <v>95</v>
      </c>
      <c r="AI17" t="s">
        <v>35</v>
      </c>
    </row>
    <row r="18" spans="8:35" ht="14.55" x14ac:dyDescent="0.35">
      <c r="H18">
        <v>18</v>
      </c>
      <c r="I18" t="s">
        <v>144</v>
      </c>
      <c r="J18" t="str">
        <f t="shared" si="0"/>
        <v xml:space="preserve">Information, Culture and Recreation </v>
      </c>
      <c r="K18">
        <f t="shared" si="1"/>
        <v>37</v>
      </c>
      <c r="L18" t="s">
        <v>117</v>
      </c>
      <c r="U18" t="s">
        <v>96</v>
      </c>
      <c r="AI18" t="s">
        <v>35</v>
      </c>
    </row>
    <row r="19" spans="8:35" ht="14.55" x14ac:dyDescent="0.35">
      <c r="H19">
        <v>19</v>
      </c>
      <c r="I19" t="s">
        <v>145</v>
      </c>
      <c r="J19" t="str">
        <f t="shared" si="0"/>
        <v xml:space="preserve">Accommodation and Food Services </v>
      </c>
      <c r="K19">
        <f t="shared" si="1"/>
        <v>33</v>
      </c>
      <c r="L19" t="s">
        <v>118</v>
      </c>
      <c r="U19" t="s">
        <v>97</v>
      </c>
      <c r="AI19" t="s">
        <v>28</v>
      </c>
    </row>
    <row r="20" spans="8:35" ht="14.55" x14ac:dyDescent="0.35">
      <c r="H20">
        <v>20</v>
      </c>
      <c r="I20" t="s">
        <v>133</v>
      </c>
      <c r="J20" t="str">
        <f t="shared" si="0"/>
        <v xml:space="preserve">Other Services </v>
      </c>
      <c r="K20">
        <f t="shared" si="1"/>
        <v>16</v>
      </c>
      <c r="L20" t="s">
        <v>119</v>
      </c>
      <c r="U20" t="s">
        <v>98</v>
      </c>
      <c r="AI20" t="s">
        <v>56</v>
      </c>
    </row>
    <row r="21" spans="8:35" ht="14.55" x14ac:dyDescent="0.35">
      <c r="H21">
        <v>21</v>
      </c>
      <c r="I21" t="s">
        <v>134</v>
      </c>
      <c r="J21" t="str">
        <f t="shared" si="0"/>
        <v xml:space="preserve">Public Administration </v>
      </c>
      <c r="K21">
        <f t="shared" si="1"/>
        <v>23</v>
      </c>
      <c r="L21" t="s">
        <v>120</v>
      </c>
      <c r="U21" t="s">
        <v>99</v>
      </c>
      <c r="AI21" t="s">
        <v>56</v>
      </c>
    </row>
    <row r="22" spans="8:35" x14ac:dyDescent="0.3">
      <c r="H22">
        <v>97</v>
      </c>
      <c r="I22" t="s">
        <v>184</v>
      </c>
      <c r="J22" t="s">
        <v>123</v>
      </c>
      <c r="K22" t="s">
        <v>124</v>
      </c>
      <c r="L22" t="s">
        <v>123</v>
      </c>
      <c r="U22" t="s">
        <v>123</v>
      </c>
      <c r="AI22" t="s">
        <v>56</v>
      </c>
    </row>
    <row r="23" spans="8:35" x14ac:dyDescent="0.3">
      <c r="H23">
        <v>99</v>
      </c>
      <c r="I23" t="s">
        <v>184</v>
      </c>
      <c r="AI23" t="s">
        <v>28</v>
      </c>
    </row>
    <row r="24" spans="8:35" x14ac:dyDescent="0.3">
      <c r="AI24" t="s">
        <v>28</v>
      </c>
    </row>
    <row r="25" spans="8:35" x14ac:dyDescent="0.3">
      <c r="AI25" t="s">
        <v>28</v>
      </c>
    </row>
    <row r="26" spans="8:35" x14ac:dyDescent="0.3">
      <c r="AI26" t="s">
        <v>28</v>
      </c>
    </row>
    <row r="27" spans="8:35" x14ac:dyDescent="0.3">
      <c r="AI27" t="s">
        <v>28</v>
      </c>
    </row>
    <row r="28" spans="8:35" x14ac:dyDescent="0.3">
      <c r="AI28" t="s">
        <v>28</v>
      </c>
    </row>
    <row r="29" spans="8:35" x14ac:dyDescent="0.3">
      <c r="AI29" t="s">
        <v>35</v>
      </c>
    </row>
    <row r="30" spans="8:35" x14ac:dyDescent="0.3">
      <c r="AI30" t="s">
        <v>35</v>
      </c>
    </row>
    <row r="31" spans="8:35" x14ac:dyDescent="0.3">
      <c r="AI31" t="s">
        <v>35</v>
      </c>
    </row>
    <row r="32" spans="8:35" x14ac:dyDescent="0.3">
      <c r="AI32" t="s">
        <v>35</v>
      </c>
    </row>
    <row r="33" spans="35:35" x14ac:dyDescent="0.3">
      <c r="AI33" t="s">
        <v>35</v>
      </c>
    </row>
    <row r="34" spans="35:35" x14ac:dyDescent="0.3">
      <c r="AI34" t="s">
        <v>35</v>
      </c>
    </row>
    <row r="35" spans="35:35" x14ac:dyDescent="0.3">
      <c r="AI35" t="s">
        <v>28</v>
      </c>
    </row>
    <row r="36" spans="35:35" x14ac:dyDescent="0.3">
      <c r="AI36" t="s">
        <v>56</v>
      </c>
    </row>
    <row r="37" spans="35:35" x14ac:dyDescent="0.3">
      <c r="AI37" t="s">
        <v>56</v>
      </c>
    </row>
    <row r="38" spans="35:35" x14ac:dyDescent="0.3">
      <c r="AI38" t="s">
        <v>56</v>
      </c>
    </row>
    <row r="39" spans="35:35" x14ac:dyDescent="0.3">
      <c r="AI39" t="s">
        <v>28</v>
      </c>
    </row>
    <row r="40" spans="35:35" x14ac:dyDescent="0.3">
      <c r="AI40" t="s">
        <v>28</v>
      </c>
    </row>
    <row r="41" spans="35:35" x14ac:dyDescent="0.3">
      <c r="AI41" t="s">
        <v>28</v>
      </c>
    </row>
    <row r="42" spans="35:35" x14ac:dyDescent="0.3">
      <c r="AI42" t="s">
        <v>28</v>
      </c>
    </row>
    <row r="43" spans="35:35" x14ac:dyDescent="0.3">
      <c r="AI43" t="s">
        <v>28</v>
      </c>
    </row>
    <row r="44" spans="35:35" x14ac:dyDescent="0.3">
      <c r="AI44" t="s">
        <v>28</v>
      </c>
    </row>
    <row r="45" spans="35:35" x14ac:dyDescent="0.3">
      <c r="AI45" t="s">
        <v>35</v>
      </c>
    </row>
    <row r="46" spans="35:35" x14ac:dyDescent="0.3">
      <c r="AI46" t="s">
        <v>35</v>
      </c>
    </row>
    <row r="47" spans="35:35" x14ac:dyDescent="0.3">
      <c r="AI47" t="s">
        <v>35</v>
      </c>
    </row>
    <row r="48" spans="35:35" x14ac:dyDescent="0.3">
      <c r="AI48" t="s">
        <v>35</v>
      </c>
    </row>
    <row r="49" spans="35:35" x14ac:dyDescent="0.3">
      <c r="AI49" t="s">
        <v>35</v>
      </c>
    </row>
    <row r="50" spans="35:35" x14ac:dyDescent="0.3">
      <c r="AI50" t="s">
        <v>35</v>
      </c>
    </row>
    <row r="51" spans="35:35" x14ac:dyDescent="0.3">
      <c r="AI51" t="s">
        <v>28</v>
      </c>
    </row>
    <row r="52" spans="35:35" x14ac:dyDescent="0.3">
      <c r="AI52" t="s">
        <v>56</v>
      </c>
    </row>
    <row r="53" spans="35:35" x14ac:dyDescent="0.3">
      <c r="AI53" t="s">
        <v>56</v>
      </c>
    </row>
    <row r="54" spans="35:35" x14ac:dyDescent="0.3">
      <c r="AI54" t="s">
        <v>56</v>
      </c>
    </row>
    <row r="55" spans="35:35" x14ac:dyDescent="0.3">
      <c r="AI55" t="s">
        <v>28</v>
      </c>
    </row>
    <row r="56" spans="35:35" x14ac:dyDescent="0.3">
      <c r="AI56" t="s">
        <v>28</v>
      </c>
    </row>
    <row r="57" spans="35:35" x14ac:dyDescent="0.3">
      <c r="AI57" t="s">
        <v>28</v>
      </c>
    </row>
    <row r="58" spans="35:35" x14ac:dyDescent="0.3">
      <c r="AI58" t="s">
        <v>28</v>
      </c>
    </row>
    <row r="59" spans="35:35" x14ac:dyDescent="0.3">
      <c r="AI59" t="s">
        <v>28</v>
      </c>
    </row>
    <row r="60" spans="35:35" x14ac:dyDescent="0.3">
      <c r="AI60" t="s">
        <v>28</v>
      </c>
    </row>
    <row r="61" spans="35:35" x14ac:dyDescent="0.3">
      <c r="AI61" t="s">
        <v>35</v>
      </c>
    </row>
    <row r="62" spans="35:35" x14ac:dyDescent="0.3">
      <c r="AI62" t="s">
        <v>35</v>
      </c>
    </row>
    <row r="63" spans="35:35" x14ac:dyDescent="0.3">
      <c r="AI63" t="s">
        <v>35</v>
      </c>
    </row>
    <row r="64" spans="35:35" x14ac:dyDescent="0.3">
      <c r="AI64" t="s">
        <v>35</v>
      </c>
    </row>
    <row r="65" spans="35:35" x14ac:dyDescent="0.3">
      <c r="AI65" t="s">
        <v>35</v>
      </c>
    </row>
    <row r="66" spans="35:35" x14ac:dyDescent="0.3">
      <c r="AI66" t="s">
        <v>35</v>
      </c>
    </row>
    <row r="67" spans="35:35" x14ac:dyDescent="0.3">
      <c r="AI67" t="s">
        <v>28</v>
      </c>
    </row>
    <row r="68" spans="35:35" x14ac:dyDescent="0.3">
      <c r="AI68" t="s">
        <v>56</v>
      </c>
    </row>
    <row r="69" spans="35:35" x14ac:dyDescent="0.3">
      <c r="AI69" t="s">
        <v>56</v>
      </c>
    </row>
    <row r="70" spans="35:35" x14ac:dyDescent="0.3">
      <c r="AI70" t="s">
        <v>56</v>
      </c>
    </row>
    <row r="71" spans="35:35" x14ac:dyDescent="0.3">
      <c r="AI71" t="s">
        <v>28</v>
      </c>
    </row>
    <row r="72" spans="35:35" x14ac:dyDescent="0.3">
      <c r="AI72" t="s">
        <v>28</v>
      </c>
    </row>
    <row r="73" spans="35:35" x14ac:dyDescent="0.3">
      <c r="AI73" t="s">
        <v>28</v>
      </c>
    </row>
    <row r="74" spans="35:35" x14ac:dyDescent="0.3">
      <c r="AI74" t="s">
        <v>28</v>
      </c>
    </row>
    <row r="75" spans="35:35" x14ac:dyDescent="0.3">
      <c r="AI75" t="s">
        <v>28</v>
      </c>
    </row>
    <row r="76" spans="35:35" x14ac:dyDescent="0.3">
      <c r="AI76" t="s">
        <v>28</v>
      </c>
    </row>
    <row r="77" spans="35:35" x14ac:dyDescent="0.3">
      <c r="AI77" t="s">
        <v>35</v>
      </c>
    </row>
    <row r="78" spans="35:35" x14ac:dyDescent="0.3">
      <c r="AI78" t="s">
        <v>35</v>
      </c>
    </row>
    <row r="79" spans="35:35" x14ac:dyDescent="0.3">
      <c r="AI79" t="s">
        <v>35</v>
      </c>
    </row>
    <row r="80" spans="35:35" x14ac:dyDescent="0.3">
      <c r="AI80" t="s">
        <v>35</v>
      </c>
    </row>
    <row r="81" spans="35:35" x14ac:dyDescent="0.3">
      <c r="AI81" t="s">
        <v>35</v>
      </c>
    </row>
    <row r="82" spans="35:35" x14ac:dyDescent="0.3">
      <c r="AI82" t="s">
        <v>35</v>
      </c>
    </row>
    <row r="83" spans="35:35" x14ac:dyDescent="0.3">
      <c r="AI83" t="s">
        <v>28</v>
      </c>
    </row>
    <row r="84" spans="35:35" x14ac:dyDescent="0.3">
      <c r="AI84" t="s">
        <v>56</v>
      </c>
    </row>
    <row r="85" spans="35:35" x14ac:dyDescent="0.3">
      <c r="AI85" t="s">
        <v>56</v>
      </c>
    </row>
    <row r="86" spans="35:35" x14ac:dyDescent="0.3">
      <c r="AI86" t="s">
        <v>56</v>
      </c>
    </row>
    <row r="87" spans="35:35" x14ac:dyDescent="0.3">
      <c r="AI87" t="s">
        <v>28</v>
      </c>
    </row>
    <row r="88" spans="35:35" x14ac:dyDescent="0.3">
      <c r="AI88" t="s">
        <v>28</v>
      </c>
    </row>
    <row r="89" spans="35:35" x14ac:dyDescent="0.3">
      <c r="AI89" t="s">
        <v>28</v>
      </c>
    </row>
    <row r="90" spans="35:35" x14ac:dyDescent="0.3">
      <c r="AI90" t="s">
        <v>28</v>
      </c>
    </row>
    <row r="91" spans="35:35" x14ac:dyDescent="0.3">
      <c r="AI91" t="s">
        <v>28</v>
      </c>
    </row>
    <row r="92" spans="35:35" x14ac:dyDescent="0.3">
      <c r="AI92" t="s">
        <v>28</v>
      </c>
    </row>
    <row r="93" spans="35:35" x14ac:dyDescent="0.3">
      <c r="AI93" t="s">
        <v>35</v>
      </c>
    </row>
    <row r="94" spans="35:35" x14ac:dyDescent="0.3">
      <c r="AI94" t="s">
        <v>35</v>
      </c>
    </row>
    <row r="95" spans="35:35" x14ac:dyDescent="0.3">
      <c r="AI95" t="s">
        <v>35</v>
      </c>
    </row>
    <row r="96" spans="35:35" x14ac:dyDescent="0.3">
      <c r="AI96" t="s">
        <v>35</v>
      </c>
    </row>
    <row r="97" spans="35:35" x14ac:dyDescent="0.3">
      <c r="AI97" t="s">
        <v>35</v>
      </c>
    </row>
    <row r="98" spans="35:35" x14ac:dyDescent="0.3">
      <c r="AI98" t="s">
        <v>35</v>
      </c>
    </row>
    <row r="99" spans="35:35" x14ac:dyDescent="0.3">
      <c r="AI99" t="s">
        <v>28</v>
      </c>
    </row>
    <row r="100" spans="35:35" x14ac:dyDescent="0.3">
      <c r="AI100" t="s">
        <v>56</v>
      </c>
    </row>
    <row r="101" spans="35:35" x14ac:dyDescent="0.3">
      <c r="AI101" t="s">
        <v>56</v>
      </c>
    </row>
    <row r="102" spans="35:35" x14ac:dyDescent="0.3">
      <c r="AI102" t="s">
        <v>56</v>
      </c>
    </row>
    <row r="103" spans="35:35" x14ac:dyDescent="0.3">
      <c r="AI103" t="s">
        <v>28</v>
      </c>
    </row>
    <row r="104" spans="35:35" x14ac:dyDescent="0.3">
      <c r="AI104" t="s">
        <v>28</v>
      </c>
    </row>
    <row r="105" spans="35:35" x14ac:dyDescent="0.3">
      <c r="AI105" t="s">
        <v>28</v>
      </c>
    </row>
    <row r="106" spans="35:35" x14ac:dyDescent="0.3">
      <c r="AI106" t="s">
        <v>28</v>
      </c>
    </row>
    <row r="107" spans="35:35" x14ac:dyDescent="0.3">
      <c r="AI107" t="s">
        <v>28</v>
      </c>
    </row>
    <row r="108" spans="35:35" x14ac:dyDescent="0.3">
      <c r="AI108" t="s">
        <v>28</v>
      </c>
    </row>
    <row r="109" spans="35:35" x14ac:dyDescent="0.3">
      <c r="AI109" t="s">
        <v>35</v>
      </c>
    </row>
    <row r="110" spans="35:35" x14ac:dyDescent="0.3">
      <c r="AI110" t="s">
        <v>35</v>
      </c>
    </row>
    <row r="111" spans="35:35" x14ac:dyDescent="0.3">
      <c r="AI111" t="s">
        <v>35</v>
      </c>
    </row>
    <row r="112" spans="35:35" x14ac:dyDescent="0.3">
      <c r="AI112" t="s">
        <v>35</v>
      </c>
    </row>
    <row r="113" spans="35:35" x14ac:dyDescent="0.3">
      <c r="AI113" t="s">
        <v>35</v>
      </c>
    </row>
    <row r="114" spans="35:35" x14ac:dyDescent="0.3">
      <c r="AI114" t="s">
        <v>35</v>
      </c>
    </row>
    <row r="115" spans="35:35" x14ac:dyDescent="0.3">
      <c r="AI115" t="s">
        <v>28</v>
      </c>
    </row>
    <row r="116" spans="35:35" x14ac:dyDescent="0.3">
      <c r="AI116" t="s">
        <v>56</v>
      </c>
    </row>
    <row r="117" spans="35:35" x14ac:dyDescent="0.3">
      <c r="AI117" t="s">
        <v>56</v>
      </c>
    </row>
    <row r="118" spans="35:35" x14ac:dyDescent="0.3">
      <c r="AI118" t="s">
        <v>56</v>
      </c>
    </row>
    <row r="119" spans="35:35" x14ac:dyDescent="0.3">
      <c r="AI119" t="s">
        <v>28</v>
      </c>
    </row>
    <row r="120" spans="35:35" x14ac:dyDescent="0.3">
      <c r="AI120" t="s">
        <v>28</v>
      </c>
    </row>
    <row r="121" spans="35:35" x14ac:dyDescent="0.3">
      <c r="AI121" t="s">
        <v>28</v>
      </c>
    </row>
    <row r="122" spans="35:35" x14ac:dyDescent="0.3">
      <c r="AI122" t="s">
        <v>28</v>
      </c>
    </row>
    <row r="123" spans="35:35" x14ac:dyDescent="0.3">
      <c r="AI123" t="s">
        <v>28</v>
      </c>
    </row>
    <row r="124" spans="35:35" x14ac:dyDescent="0.3">
      <c r="AI124" t="s">
        <v>28</v>
      </c>
    </row>
    <row r="125" spans="35:35" x14ac:dyDescent="0.3">
      <c r="AI125" t="s">
        <v>35</v>
      </c>
    </row>
    <row r="126" spans="35:35" x14ac:dyDescent="0.3">
      <c r="AI126" t="s">
        <v>35</v>
      </c>
    </row>
    <row r="127" spans="35:35" x14ac:dyDescent="0.3">
      <c r="AI127" t="s">
        <v>35</v>
      </c>
    </row>
    <row r="128" spans="35:35" x14ac:dyDescent="0.3">
      <c r="AI128" t="s">
        <v>35</v>
      </c>
    </row>
    <row r="129" spans="35:35" x14ac:dyDescent="0.3">
      <c r="AI129" t="s">
        <v>35</v>
      </c>
    </row>
    <row r="130" spans="35:35" x14ac:dyDescent="0.3">
      <c r="AI130" t="s">
        <v>35</v>
      </c>
    </row>
    <row r="131" spans="35:35" x14ac:dyDescent="0.3">
      <c r="AI131" t="s">
        <v>28</v>
      </c>
    </row>
    <row r="132" spans="35:35" x14ac:dyDescent="0.3">
      <c r="AI132" t="s">
        <v>56</v>
      </c>
    </row>
    <row r="133" spans="35:35" x14ac:dyDescent="0.3">
      <c r="AI133" t="s">
        <v>56</v>
      </c>
    </row>
    <row r="134" spans="35:35" x14ac:dyDescent="0.3">
      <c r="AI134" t="s">
        <v>56</v>
      </c>
    </row>
    <row r="135" spans="35:35" x14ac:dyDescent="0.3">
      <c r="AI135" t="s">
        <v>28</v>
      </c>
    </row>
    <row r="136" spans="35:35" x14ac:dyDescent="0.3">
      <c r="AI136" t="s">
        <v>28</v>
      </c>
    </row>
    <row r="137" spans="35:35" x14ac:dyDescent="0.3">
      <c r="AI137" t="s">
        <v>28</v>
      </c>
    </row>
    <row r="138" spans="35:35" x14ac:dyDescent="0.3">
      <c r="AI138" t="s">
        <v>28</v>
      </c>
    </row>
    <row r="139" spans="35:35" x14ac:dyDescent="0.3">
      <c r="AI139" t="s">
        <v>28</v>
      </c>
    </row>
    <row r="140" spans="35:35" x14ac:dyDescent="0.3">
      <c r="AI140" t="s">
        <v>28</v>
      </c>
    </row>
    <row r="141" spans="35:35" x14ac:dyDescent="0.3">
      <c r="AI141" t="s">
        <v>35</v>
      </c>
    </row>
    <row r="142" spans="35:35" x14ac:dyDescent="0.3">
      <c r="AI142" t="s">
        <v>35</v>
      </c>
    </row>
    <row r="143" spans="35:35" x14ac:dyDescent="0.3">
      <c r="AI143" t="s">
        <v>35</v>
      </c>
    </row>
    <row r="144" spans="35:35" x14ac:dyDescent="0.3">
      <c r="AI144" t="s">
        <v>35</v>
      </c>
    </row>
    <row r="145" spans="35:35" x14ac:dyDescent="0.3">
      <c r="AI145" t="s">
        <v>35</v>
      </c>
    </row>
    <row r="146" spans="35:35" x14ac:dyDescent="0.3">
      <c r="AI146" t="s">
        <v>35</v>
      </c>
    </row>
    <row r="147" spans="35:35" x14ac:dyDescent="0.3">
      <c r="AI147" t="s">
        <v>28</v>
      </c>
    </row>
    <row r="148" spans="35:35" x14ac:dyDescent="0.3">
      <c r="AI148" t="s">
        <v>56</v>
      </c>
    </row>
    <row r="149" spans="35:35" x14ac:dyDescent="0.3">
      <c r="AI149" t="s">
        <v>56</v>
      </c>
    </row>
    <row r="150" spans="35:35" x14ac:dyDescent="0.3">
      <c r="AI150" t="s">
        <v>56</v>
      </c>
    </row>
    <row r="151" spans="35:35" x14ac:dyDescent="0.3">
      <c r="AI151" t="s">
        <v>28</v>
      </c>
    </row>
    <row r="152" spans="35:35" x14ac:dyDescent="0.3">
      <c r="AI152" t="s">
        <v>28</v>
      </c>
    </row>
    <row r="153" spans="35:35" x14ac:dyDescent="0.3">
      <c r="AI153" t="s">
        <v>28</v>
      </c>
    </row>
    <row r="154" spans="35:35" x14ac:dyDescent="0.3">
      <c r="AI154" t="s">
        <v>28</v>
      </c>
    </row>
    <row r="155" spans="35:35" x14ac:dyDescent="0.3">
      <c r="AI155" t="s">
        <v>28</v>
      </c>
    </row>
    <row r="156" spans="35:35" x14ac:dyDescent="0.3">
      <c r="AI156" t="s">
        <v>28</v>
      </c>
    </row>
    <row r="157" spans="35:35" x14ac:dyDescent="0.3">
      <c r="AI157" t="s">
        <v>35</v>
      </c>
    </row>
    <row r="158" spans="35:35" x14ac:dyDescent="0.3">
      <c r="AI158" t="s">
        <v>35</v>
      </c>
    </row>
    <row r="159" spans="35:35" x14ac:dyDescent="0.3">
      <c r="AI159" t="s">
        <v>35</v>
      </c>
    </row>
    <row r="160" spans="35:35" x14ac:dyDescent="0.3">
      <c r="AI160" t="s">
        <v>35</v>
      </c>
    </row>
    <row r="161" spans="35:35" x14ac:dyDescent="0.3">
      <c r="AI161" t="s">
        <v>35</v>
      </c>
    </row>
    <row r="162" spans="35:35" x14ac:dyDescent="0.3">
      <c r="AI162" t="s">
        <v>35</v>
      </c>
    </row>
    <row r="163" spans="35:35" x14ac:dyDescent="0.3">
      <c r="AI163" t="s">
        <v>28</v>
      </c>
    </row>
    <row r="164" spans="35:35" x14ac:dyDescent="0.3">
      <c r="AI164" t="s">
        <v>56</v>
      </c>
    </row>
    <row r="165" spans="35:35" x14ac:dyDescent="0.3">
      <c r="AI165" t="s">
        <v>56</v>
      </c>
    </row>
    <row r="166" spans="35:35" x14ac:dyDescent="0.3">
      <c r="AI166" t="s">
        <v>56</v>
      </c>
    </row>
    <row r="167" spans="35:35" x14ac:dyDescent="0.3">
      <c r="AI167" t="s">
        <v>28</v>
      </c>
    </row>
    <row r="168" spans="35:35" x14ac:dyDescent="0.3">
      <c r="AI168" t="s">
        <v>28</v>
      </c>
    </row>
    <row r="169" spans="35:35" x14ac:dyDescent="0.3">
      <c r="AI169" t="s">
        <v>28</v>
      </c>
    </row>
    <row r="170" spans="35:35" x14ac:dyDescent="0.3">
      <c r="AI170" t="s">
        <v>28</v>
      </c>
    </row>
    <row r="171" spans="35:35" x14ac:dyDescent="0.3">
      <c r="AI171" t="s">
        <v>28</v>
      </c>
    </row>
    <row r="172" spans="35:35" x14ac:dyDescent="0.3">
      <c r="AI172" t="s">
        <v>28</v>
      </c>
    </row>
    <row r="173" spans="35:35" x14ac:dyDescent="0.3">
      <c r="AI173" t="s">
        <v>35</v>
      </c>
    </row>
    <row r="174" spans="35:35" x14ac:dyDescent="0.3">
      <c r="AI174" t="s">
        <v>35</v>
      </c>
    </row>
    <row r="175" spans="35:35" x14ac:dyDescent="0.3">
      <c r="AI175" t="s">
        <v>35</v>
      </c>
    </row>
    <row r="176" spans="35:35" x14ac:dyDescent="0.3">
      <c r="AI176" t="s">
        <v>35</v>
      </c>
    </row>
    <row r="177" spans="35:35" x14ac:dyDescent="0.3">
      <c r="AI177" t="s">
        <v>35</v>
      </c>
    </row>
    <row r="178" spans="35:35" x14ac:dyDescent="0.3">
      <c r="AI178" t="s">
        <v>35</v>
      </c>
    </row>
    <row r="179" spans="35:35" x14ac:dyDescent="0.3">
      <c r="AI179" t="s">
        <v>28</v>
      </c>
    </row>
    <row r="180" spans="35:35" x14ac:dyDescent="0.3">
      <c r="AI180" t="s">
        <v>56</v>
      </c>
    </row>
    <row r="181" spans="35:35" x14ac:dyDescent="0.3">
      <c r="AI181" t="s">
        <v>56</v>
      </c>
    </row>
    <row r="182" spans="35:35" x14ac:dyDescent="0.3">
      <c r="AI182" t="s">
        <v>56</v>
      </c>
    </row>
    <row r="183" spans="35:35" x14ac:dyDescent="0.3">
      <c r="AI183" t="s">
        <v>28</v>
      </c>
    </row>
    <row r="184" spans="35:35" x14ac:dyDescent="0.3">
      <c r="AI184" t="s">
        <v>28</v>
      </c>
    </row>
    <row r="185" spans="35:35" x14ac:dyDescent="0.3">
      <c r="AI185" t="s">
        <v>28</v>
      </c>
    </row>
    <row r="186" spans="35:35" x14ac:dyDescent="0.3">
      <c r="AI186" t="s">
        <v>28</v>
      </c>
    </row>
    <row r="187" spans="35:35" x14ac:dyDescent="0.3">
      <c r="AI187" t="s">
        <v>28</v>
      </c>
    </row>
    <row r="188" spans="35:35" x14ac:dyDescent="0.3">
      <c r="AI188" t="s">
        <v>28</v>
      </c>
    </row>
    <row r="189" spans="35:35" x14ac:dyDescent="0.3">
      <c r="AI189" t="s">
        <v>35</v>
      </c>
    </row>
    <row r="190" spans="35:35" x14ac:dyDescent="0.3">
      <c r="AI190" t="s">
        <v>35</v>
      </c>
    </row>
    <row r="191" spans="35:35" x14ac:dyDescent="0.3">
      <c r="AI191" t="s">
        <v>35</v>
      </c>
    </row>
    <row r="192" spans="35:35" x14ac:dyDescent="0.3">
      <c r="AI192" t="s">
        <v>35</v>
      </c>
    </row>
    <row r="193" spans="35:35" x14ac:dyDescent="0.3">
      <c r="AI193" t="s">
        <v>35</v>
      </c>
    </row>
    <row r="194" spans="35:35" x14ac:dyDescent="0.3">
      <c r="AI194" t="s">
        <v>18</v>
      </c>
    </row>
    <row r="195" spans="35:35" x14ac:dyDescent="0.3">
      <c r="AI195" t="s">
        <v>19</v>
      </c>
    </row>
    <row r="196" spans="35:35" x14ac:dyDescent="0.3">
      <c r="AI196" t="s">
        <v>20</v>
      </c>
    </row>
    <row r="197" spans="35:35" x14ac:dyDescent="0.3">
      <c r="AI197" t="s">
        <v>20</v>
      </c>
    </row>
    <row r="198" spans="35:35" x14ac:dyDescent="0.3">
      <c r="AI198" t="s">
        <v>20</v>
      </c>
    </row>
    <row r="199" spans="35:35" x14ac:dyDescent="0.3">
      <c r="AI199" t="s">
        <v>19</v>
      </c>
    </row>
    <row r="200" spans="35:35" x14ac:dyDescent="0.3">
      <c r="AI200" t="s">
        <v>19</v>
      </c>
    </row>
    <row r="201" spans="35:35" x14ac:dyDescent="0.3">
      <c r="AI201" t="s">
        <v>18</v>
      </c>
    </row>
    <row r="202" spans="35:35" x14ac:dyDescent="0.3">
      <c r="AI202" t="s">
        <v>18</v>
      </c>
    </row>
    <row r="203" spans="35:35" x14ac:dyDescent="0.3">
      <c r="AI203" t="s">
        <v>18</v>
      </c>
    </row>
    <row r="204" spans="35:35" x14ac:dyDescent="0.3">
      <c r="AI204" t="s">
        <v>19</v>
      </c>
    </row>
    <row r="205" spans="35:35" x14ac:dyDescent="0.3">
      <c r="AI205" t="s">
        <v>20</v>
      </c>
    </row>
    <row r="206" spans="35:35" x14ac:dyDescent="0.3">
      <c r="AI206" t="s">
        <v>20</v>
      </c>
    </row>
    <row r="207" spans="35:35" x14ac:dyDescent="0.3">
      <c r="AI207" t="s">
        <v>20</v>
      </c>
    </row>
    <row r="208" spans="35:35" x14ac:dyDescent="0.3">
      <c r="AI208" t="s">
        <v>19</v>
      </c>
    </row>
    <row r="209" spans="35:35" x14ac:dyDescent="0.3">
      <c r="AI209" t="s">
        <v>19</v>
      </c>
    </row>
    <row r="210" spans="35:35" x14ac:dyDescent="0.3">
      <c r="AI210" t="s">
        <v>18</v>
      </c>
    </row>
    <row r="211" spans="35:35" x14ac:dyDescent="0.3">
      <c r="AI211" t="s">
        <v>18</v>
      </c>
    </row>
    <row r="212" spans="35:35" x14ac:dyDescent="0.3">
      <c r="AI212" t="s">
        <v>18</v>
      </c>
    </row>
    <row r="213" spans="35:35" x14ac:dyDescent="0.3">
      <c r="AI213" t="s">
        <v>19</v>
      </c>
    </row>
    <row r="214" spans="35:35" x14ac:dyDescent="0.3">
      <c r="AI214" t="s">
        <v>20</v>
      </c>
    </row>
    <row r="215" spans="35:35" x14ac:dyDescent="0.3">
      <c r="AI215" t="s">
        <v>20</v>
      </c>
    </row>
    <row r="216" spans="35:35" x14ac:dyDescent="0.3">
      <c r="AI216" t="s">
        <v>20</v>
      </c>
    </row>
    <row r="217" spans="35:35" x14ac:dyDescent="0.3">
      <c r="AI217" t="s">
        <v>19</v>
      </c>
    </row>
    <row r="218" spans="35:35" x14ac:dyDescent="0.3">
      <c r="AI218" t="s">
        <v>19</v>
      </c>
    </row>
    <row r="219" spans="35:35" x14ac:dyDescent="0.3">
      <c r="AI219" t="s">
        <v>18</v>
      </c>
    </row>
    <row r="220" spans="35:35" x14ac:dyDescent="0.3">
      <c r="AI220" t="s">
        <v>18</v>
      </c>
    </row>
    <row r="221" spans="35:35" x14ac:dyDescent="0.3">
      <c r="AI221" t="s">
        <v>18</v>
      </c>
    </row>
    <row r="222" spans="35:35" x14ac:dyDescent="0.3">
      <c r="AI222" t="s">
        <v>19</v>
      </c>
    </row>
    <row r="223" spans="35:35" x14ac:dyDescent="0.3">
      <c r="AI223" t="s">
        <v>20</v>
      </c>
    </row>
    <row r="224" spans="35:35" x14ac:dyDescent="0.3">
      <c r="AI224" t="s">
        <v>20</v>
      </c>
    </row>
    <row r="225" spans="35:35" x14ac:dyDescent="0.3">
      <c r="AI225" t="s">
        <v>20</v>
      </c>
    </row>
    <row r="226" spans="35:35" x14ac:dyDescent="0.3">
      <c r="AI226" t="s">
        <v>19</v>
      </c>
    </row>
    <row r="227" spans="35:35" x14ac:dyDescent="0.3">
      <c r="AI227" t="s">
        <v>19</v>
      </c>
    </row>
    <row r="228" spans="35:35" x14ac:dyDescent="0.3">
      <c r="AI228" t="s">
        <v>18</v>
      </c>
    </row>
    <row r="229" spans="35:35" x14ac:dyDescent="0.3">
      <c r="AI229" t="s">
        <v>18</v>
      </c>
    </row>
    <row r="230" spans="35:35" x14ac:dyDescent="0.3">
      <c r="AI230" t="s">
        <v>18</v>
      </c>
    </row>
    <row r="231" spans="35:35" x14ac:dyDescent="0.3">
      <c r="AI231" t="s">
        <v>19</v>
      </c>
    </row>
    <row r="232" spans="35:35" x14ac:dyDescent="0.3">
      <c r="AI232" t="s">
        <v>20</v>
      </c>
    </row>
    <row r="233" spans="35:35" x14ac:dyDescent="0.3">
      <c r="AI233" t="s">
        <v>20</v>
      </c>
    </row>
    <row r="234" spans="35:35" x14ac:dyDescent="0.3">
      <c r="AI234" t="s">
        <v>20</v>
      </c>
    </row>
    <row r="235" spans="35:35" x14ac:dyDescent="0.3">
      <c r="AI235" t="s">
        <v>19</v>
      </c>
    </row>
    <row r="236" spans="35:35" x14ac:dyDescent="0.3">
      <c r="AI236" t="s">
        <v>19</v>
      </c>
    </row>
    <row r="237" spans="35:35" x14ac:dyDescent="0.3">
      <c r="AI237" t="s">
        <v>18</v>
      </c>
    </row>
    <row r="238" spans="35:35" x14ac:dyDescent="0.3">
      <c r="AI238" t="s">
        <v>18</v>
      </c>
    </row>
    <row r="239" spans="35:35" x14ac:dyDescent="0.3">
      <c r="AI239" t="s">
        <v>18</v>
      </c>
    </row>
    <row r="240" spans="35:35" x14ac:dyDescent="0.3">
      <c r="AI240" t="s">
        <v>19</v>
      </c>
    </row>
    <row r="241" spans="35:35" x14ac:dyDescent="0.3">
      <c r="AI241" t="s">
        <v>20</v>
      </c>
    </row>
    <row r="242" spans="35:35" x14ac:dyDescent="0.3">
      <c r="AI242" t="s">
        <v>20</v>
      </c>
    </row>
    <row r="243" spans="35:35" x14ac:dyDescent="0.3">
      <c r="AI243" t="s">
        <v>20</v>
      </c>
    </row>
    <row r="244" spans="35:35" x14ac:dyDescent="0.3">
      <c r="AI244" t="s">
        <v>19</v>
      </c>
    </row>
    <row r="245" spans="35:35" x14ac:dyDescent="0.3">
      <c r="AI245" t="s">
        <v>19</v>
      </c>
    </row>
    <row r="246" spans="35:35" x14ac:dyDescent="0.3">
      <c r="AI246" t="s">
        <v>18</v>
      </c>
    </row>
    <row r="247" spans="35:35" x14ac:dyDescent="0.3">
      <c r="AI247" t="s">
        <v>18</v>
      </c>
    </row>
    <row r="248" spans="35:35" x14ac:dyDescent="0.3">
      <c r="AI248" t="s">
        <v>18</v>
      </c>
    </row>
    <row r="249" spans="35:35" x14ac:dyDescent="0.3">
      <c r="AI249" t="s">
        <v>19</v>
      </c>
    </row>
    <row r="250" spans="35:35" x14ac:dyDescent="0.3">
      <c r="AI250" t="s">
        <v>20</v>
      </c>
    </row>
    <row r="251" spans="35:35" x14ac:dyDescent="0.3">
      <c r="AI251" t="s">
        <v>20</v>
      </c>
    </row>
    <row r="252" spans="35:35" x14ac:dyDescent="0.3">
      <c r="AI252" t="s">
        <v>20</v>
      </c>
    </row>
    <row r="253" spans="35:35" x14ac:dyDescent="0.3">
      <c r="AI253" t="s">
        <v>19</v>
      </c>
    </row>
    <row r="254" spans="35:35" x14ac:dyDescent="0.3">
      <c r="AI254" t="s">
        <v>19</v>
      </c>
    </row>
    <row r="255" spans="35:35" x14ac:dyDescent="0.3">
      <c r="AI255" t="s">
        <v>18</v>
      </c>
    </row>
    <row r="256" spans="35:35" x14ac:dyDescent="0.3">
      <c r="AI256" t="s">
        <v>18</v>
      </c>
    </row>
    <row r="257" spans="35:35" x14ac:dyDescent="0.3">
      <c r="AI257" t="s">
        <v>18</v>
      </c>
    </row>
    <row r="258" spans="35:35" x14ac:dyDescent="0.3">
      <c r="AI258" t="s">
        <v>19</v>
      </c>
    </row>
    <row r="259" spans="35:35" x14ac:dyDescent="0.3">
      <c r="AI259" t="s">
        <v>20</v>
      </c>
    </row>
    <row r="260" spans="35:35" x14ac:dyDescent="0.3">
      <c r="AI260" t="s">
        <v>20</v>
      </c>
    </row>
    <row r="261" spans="35:35" x14ac:dyDescent="0.3">
      <c r="AI261" t="s">
        <v>20</v>
      </c>
    </row>
    <row r="262" spans="35:35" x14ac:dyDescent="0.3">
      <c r="AI262" t="s">
        <v>19</v>
      </c>
    </row>
    <row r="263" spans="35:35" x14ac:dyDescent="0.3">
      <c r="AI263" t="s">
        <v>19</v>
      </c>
    </row>
    <row r="264" spans="35:35" x14ac:dyDescent="0.3">
      <c r="AI264" t="s">
        <v>18</v>
      </c>
    </row>
    <row r="265" spans="35:35" x14ac:dyDescent="0.3">
      <c r="AI265" t="s">
        <v>18</v>
      </c>
    </row>
    <row r="266" spans="35:35" x14ac:dyDescent="0.3">
      <c r="AI266" t="s">
        <v>18</v>
      </c>
    </row>
    <row r="267" spans="35:35" x14ac:dyDescent="0.3">
      <c r="AI267" t="s">
        <v>19</v>
      </c>
    </row>
    <row r="268" spans="35:35" x14ac:dyDescent="0.3">
      <c r="AI268" t="s">
        <v>20</v>
      </c>
    </row>
    <row r="269" spans="35:35" x14ac:dyDescent="0.3">
      <c r="AI269" t="s">
        <v>20</v>
      </c>
    </row>
    <row r="270" spans="35:35" x14ac:dyDescent="0.3">
      <c r="AI270" t="s">
        <v>20</v>
      </c>
    </row>
    <row r="271" spans="35:35" x14ac:dyDescent="0.3">
      <c r="AI271" t="s">
        <v>19</v>
      </c>
    </row>
    <row r="272" spans="35:35" x14ac:dyDescent="0.3">
      <c r="AI272" t="s">
        <v>19</v>
      </c>
    </row>
    <row r="273" spans="35:35" x14ac:dyDescent="0.3">
      <c r="AI273" t="s">
        <v>18</v>
      </c>
    </row>
    <row r="274" spans="35:35" x14ac:dyDescent="0.3">
      <c r="AI274" t="s">
        <v>18</v>
      </c>
    </row>
    <row r="275" spans="35:35" x14ac:dyDescent="0.3">
      <c r="AI275" t="s">
        <v>18</v>
      </c>
    </row>
    <row r="276" spans="35:35" x14ac:dyDescent="0.3">
      <c r="AI276" t="s">
        <v>19</v>
      </c>
    </row>
    <row r="277" spans="35:35" x14ac:dyDescent="0.3">
      <c r="AI277" t="s">
        <v>20</v>
      </c>
    </row>
    <row r="278" spans="35:35" x14ac:dyDescent="0.3">
      <c r="AI278" t="s">
        <v>20</v>
      </c>
    </row>
    <row r="279" spans="35:35" x14ac:dyDescent="0.3">
      <c r="AI279" t="s">
        <v>20</v>
      </c>
    </row>
    <row r="280" spans="35:35" x14ac:dyDescent="0.3">
      <c r="AI280" t="s">
        <v>19</v>
      </c>
    </row>
    <row r="281" spans="35:35" x14ac:dyDescent="0.3">
      <c r="AI281" t="s">
        <v>19</v>
      </c>
    </row>
    <row r="282" spans="35:35" x14ac:dyDescent="0.3">
      <c r="AI282" t="s">
        <v>18</v>
      </c>
    </row>
    <row r="283" spans="35:35" x14ac:dyDescent="0.3">
      <c r="AI283" t="s">
        <v>18</v>
      </c>
    </row>
    <row r="284" spans="35:35" x14ac:dyDescent="0.3">
      <c r="AI284" t="s">
        <v>18</v>
      </c>
    </row>
    <row r="285" spans="35:35" x14ac:dyDescent="0.3">
      <c r="AI285" t="s">
        <v>19</v>
      </c>
    </row>
    <row r="286" spans="35:35" x14ac:dyDescent="0.3">
      <c r="AI286" t="s">
        <v>20</v>
      </c>
    </row>
    <row r="287" spans="35:35" x14ac:dyDescent="0.3">
      <c r="AI287" t="s">
        <v>20</v>
      </c>
    </row>
    <row r="288" spans="35:35" x14ac:dyDescent="0.3">
      <c r="AI288" t="s">
        <v>20</v>
      </c>
    </row>
    <row r="289" spans="35:35" x14ac:dyDescent="0.3">
      <c r="AI289" t="s">
        <v>19</v>
      </c>
    </row>
    <row r="290" spans="35:35" x14ac:dyDescent="0.3">
      <c r="AI290" t="s">
        <v>19</v>
      </c>
    </row>
    <row r="291" spans="35:35" x14ac:dyDescent="0.3">
      <c r="AI291" t="s">
        <v>18</v>
      </c>
    </row>
    <row r="292" spans="35:35" x14ac:dyDescent="0.3">
      <c r="AI292" t="s">
        <v>18</v>
      </c>
    </row>
    <row r="293" spans="35:35" x14ac:dyDescent="0.3">
      <c r="AI293" t="s">
        <v>18</v>
      </c>
    </row>
    <row r="294" spans="35:35" x14ac:dyDescent="0.3">
      <c r="AI294" t="s">
        <v>19</v>
      </c>
    </row>
    <row r="295" spans="35:35" x14ac:dyDescent="0.3">
      <c r="AI295" t="s">
        <v>20</v>
      </c>
    </row>
    <row r="296" spans="35:35" x14ac:dyDescent="0.3">
      <c r="AI296" t="s">
        <v>20</v>
      </c>
    </row>
    <row r="297" spans="35:35" x14ac:dyDescent="0.3">
      <c r="AI297" t="s">
        <v>20</v>
      </c>
    </row>
    <row r="298" spans="35:35" x14ac:dyDescent="0.3">
      <c r="AI298" t="s">
        <v>19</v>
      </c>
    </row>
    <row r="299" spans="35:35" x14ac:dyDescent="0.3">
      <c r="AI299" t="s">
        <v>19</v>
      </c>
    </row>
    <row r="300" spans="35:35" x14ac:dyDescent="0.3">
      <c r="AI300" t="s">
        <v>18</v>
      </c>
    </row>
    <row r="301" spans="35:35" x14ac:dyDescent="0.3">
      <c r="AI301" t="s">
        <v>18</v>
      </c>
    </row>
    <row r="302" spans="35:35" x14ac:dyDescent="0.3">
      <c r="AI302" t="s">
        <v>72</v>
      </c>
    </row>
    <row r="303" spans="35:35" x14ac:dyDescent="0.3">
      <c r="AI303" t="s">
        <v>73</v>
      </c>
    </row>
    <row r="304" spans="35:35" x14ac:dyDescent="0.3">
      <c r="AI304" t="s">
        <v>73</v>
      </c>
    </row>
    <row r="305" spans="35:35" x14ac:dyDescent="0.3">
      <c r="AI305" t="s">
        <v>73</v>
      </c>
    </row>
    <row r="306" spans="35:35" x14ac:dyDescent="0.3">
      <c r="AI306" t="s">
        <v>72</v>
      </c>
    </row>
    <row r="307" spans="35:35" x14ac:dyDescent="0.3">
      <c r="AI307" t="s">
        <v>72</v>
      </c>
    </row>
    <row r="308" spans="35:35" x14ac:dyDescent="0.3">
      <c r="AI308" t="s">
        <v>72</v>
      </c>
    </row>
    <row r="309" spans="35:35" x14ac:dyDescent="0.3">
      <c r="AI309" t="s">
        <v>73</v>
      </c>
    </row>
    <row r="310" spans="35:35" x14ac:dyDescent="0.3">
      <c r="AI310" t="s">
        <v>73</v>
      </c>
    </row>
    <row r="311" spans="35:35" x14ac:dyDescent="0.3">
      <c r="AI311" t="s">
        <v>73</v>
      </c>
    </row>
    <row r="312" spans="35:35" x14ac:dyDescent="0.3">
      <c r="AI312" t="s">
        <v>72</v>
      </c>
    </row>
    <row r="313" spans="35:35" x14ac:dyDescent="0.3">
      <c r="AI313" t="s">
        <v>72</v>
      </c>
    </row>
    <row r="314" spans="35:35" x14ac:dyDescent="0.3">
      <c r="AI314" t="s">
        <v>72</v>
      </c>
    </row>
    <row r="315" spans="35:35" x14ac:dyDescent="0.3">
      <c r="AI315" t="s">
        <v>73</v>
      </c>
    </row>
    <row r="316" spans="35:35" x14ac:dyDescent="0.3">
      <c r="AI316" t="s">
        <v>73</v>
      </c>
    </row>
    <row r="317" spans="35:35" x14ac:dyDescent="0.3">
      <c r="AI317" t="s">
        <v>73</v>
      </c>
    </row>
    <row r="318" spans="35:35" x14ac:dyDescent="0.3">
      <c r="AI318" t="s">
        <v>72</v>
      </c>
    </row>
    <row r="319" spans="35:35" x14ac:dyDescent="0.3">
      <c r="AI319" t="s">
        <v>72</v>
      </c>
    </row>
    <row r="320" spans="35:35" x14ac:dyDescent="0.3">
      <c r="AI320" t="s">
        <v>72</v>
      </c>
    </row>
    <row r="321" spans="35:35" x14ac:dyDescent="0.3">
      <c r="AI321" t="s">
        <v>73</v>
      </c>
    </row>
    <row r="322" spans="35:35" x14ac:dyDescent="0.3">
      <c r="AI322" t="s">
        <v>73</v>
      </c>
    </row>
    <row r="323" spans="35:35" x14ac:dyDescent="0.3">
      <c r="AI323" t="s">
        <v>73</v>
      </c>
    </row>
    <row r="324" spans="35:35" x14ac:dyDescent="0.3">
      <c r="AI324" t="s">
        <v>72</v>
      </c>
    </row>
    <row r="325" spans="35:35" x14ac:dyDescent="0.3">
      <c r="AI325" t="s">
        <v>72</v>
      </c>
    </row>
    <row r="326" spans="35:35" x14ac:dyDescent="0.3">
      <c r="AI326" t="s">
        <v>72</v>
      </c>
    </row>
    <row r="327" spans="35:35" x14ac:dyDescent="0.3">
      <c r="AI327" t="s">
        <v>73</v>
      </c>
    </row>
    <row r="328" spans="35:35" x14ac:dyDescent="0.3">
      <c r="AI328" t="s">
        <v>73</v>
      </c>
    </row>
    <row r="329" spans="35:35" x14ac:dyDescent="0.3">
      <c r="AI329" t="s">
        <v>73</v>
      </c>
    </row>
    <row r="330" spans="35:35" x14ac:dyDescent="0.3">
      <c r="AI330" t="s">
        <v>72</v>
      </c>
    </row>
    <row r="331" spans="35:35" x14ac:dyDescent="0.3">
      <c r="AI331" t="s">
        <v>72</v>
      </c>
    </row>
    <row r="332" spans="35:35" x14ac:dyDescent="0.3">
      <c r="AI332" t="s">
        <v>72</v>
      </c>
    </row>
    <row r="333" spans="35:35" x14ac:dyDescent="0.3">
      <c r="AI333" t="s">
        <v>73</v>
      </c>
    </row>
    <row r="334" spans="35:35" x14ac:dyDescent="0.3">
      <c r="AI334" t="s">
        <v>73</v>
      </c>
    </row>
    <row r="335" spans="35:35" x14ac:dyDescent="0.3">
      <c r="AI335" t="s">
        <v>73</v>
      </c>
    </row>
    <row r="336" spans="35:35" x14ac:dyDescent="0.3">
      <c r="AI336" t="s">
        <v>72</v>
      </c>
    </row>
    <row r="337" spans="35:35" x14ac:dyDescent="0.3">
      <c r="AI337" t="s">
        <v>72</v>
      </c>
    </row>
    <row r="338" spans="35:35" x14ac:dyDescent="0.3">
      <c r="AI338" t="s">
        <v>72</v>
      </c>
    </row>
    <row r="339" spans="35:35" x14ac:dyDescent="0.3">
      <c r="AI339" t="s">
        <v>73</v>
      </c>
    </row>
    <row r="340" spans="35:35" x14ac:dyDescent="0.3">
      <c r="AI340" t="s">
        <v>73</v>
      </c>
    </row>
    <row r="341" spans="35:35" x14ac:dyDescent="0.3">
      <c r="AI341" t="s">
        <v>73</v>
      </c>
    </row>
    <row r="342" spans="35:35" x14ac:dyDescent="0.3">
      <c r="AI342" t="s">
        <v>72</v>
      </c>
    </row>
    <row r="343" spans="35:35" x14ac:dyDescent="0.3">
      <c r="AI343" t="s">
        <v>72</v>
      </c>
    </row>
    <row r="344" spans="35:35" x14ac:dyDescent="0.3">
      <c r="AI344" t="s">
        <v>72</v>
      </c>
    </row>
    <row r="345" spans="35:35" x14ac:dyDescent="0.3">
      <c r="AI345" t="s">
        <v>73</v>
      </c>
    </row>
    <row r="346" spans="35:35" x14ac:dyDescent="0.3">
      <c r="AI346" t="s">
        <v>73</v>
      </c>
    </row>
    <row r="347" spans="35:35" x14ac:dyDescent="0.3">
      <c r="AI347" t="s">
        <v>73</v>
      </c>
    </row>
    <row r="348" spans="35:35" x14ac:dyDescent="0.3">
      <c r="AI348" t="s">
        <v>72</v>
      </c>
    </row>
    <row r="349" spans="35:35" x14ac:dyDescent="0.3">
      <c r="AI349" t="s">
        <v>72</v>
      </c>
    </row>
    <row r="350" spans="35:35" x14ac:dyDescent="0.3">
      <c r="AI350" t="s">
        <v>72</v>
      </c>
    </row>
    <row r="351" spans="35:35" x14ac:dyDescent="0.3">
      <c r="AI351" t="s">
        <v>73</v>
      </c>
    </row>
    <row r="352" spans="35:35" x14ac:dyDescent="0.3">
      <c r="AI352" t="s">
        <v>73</v>
      </c>
    </row>
    <row r="353" spans="35:35" x14ac:dyDescent="0.3">
      <c r="AI353" t="s">
        <v>73</v>
      </c>
    </row>
    <row r="354" spans="35:35" x14ac:dyDescent="0.3">
      <c r="AI354" t="s">
        <v>72</v>
      </c>
    </row>
    <row r="355" spans="35:35" x14ac:dyDescent="0.3">
      <c r="AI355" t="s">
        <v>72</v>
      </c>
    </row>
    <row r="356" spans="35:35" x14ac:dyDescent="0.3">
      <c r="AI356" t="s">
        <v>72</v>
      </c>
    </row>
    <row r="357" spans="35:35" x14ac:dyDescent="0.3">
      <c r="AI357" t="s">
        <v>73</v>
      </c>
    </row>
    <row r="358" spans="35:35" x14ac:dyDescent="0.3">
      <c r="AI358" t="s">
        <v>73</v>
      </c>
    </row>
    <row r="359" spans="35:35" x14ac:dyDescent="0.3">
      <c r="AI359" t="s">
        <v>73</v>
      </c>
    </row>
    <row r="360" spans="35:35" x14ac:dyDescent="0.3">
      <c r="AI360" t="s">
        <v>72</v>
      </c>
    </row>
    <row r="361" spans="35:35" x14ac:dyDescent="0.3">
      <c r="AI361" t="s">
        <v>72</v>
      </c>
    </row>
    <row r="362" spans="35:35" x14ac:dyDescent="0.3">
      <c r="AI362" t="s">
        <v>72</v>
      </c>
    </row>
    <row r="363" spans="35:35" x14ac:dyDescent="0.3">
      <c r="AI363" t="s">
        <v>73</v>
      </c>
    </row>
    <row r="364" spans="35:35" x14ac:dyDescent="0.3">
      <c r="AI364" t="s">
        <v>73</v>
      </c>
    </row>
    <row r="365" spans="35:35" x14ac:dyDescent="0.3">
      <c r="AI365" t="s">
        <v>73</v>
      </c>
    </row>
    <row r="366" spans="35:35" x14ac:dyDescent="0.3">
      <c r="AI366" t="s">
        <v>72</v>
      </c>
    </row>
    <row r="367" spans="35:35" x14ac:dyDescent="0.3">
      <c r="AI367" t="s">
        <v>72</v>
      </c>
    </row>
    <row r="368" spans="35:35" x14ac:dyDescent="0.3">
      <c r="AI368" t="s">
        <v>72</v>
      </c>
    </row>
    <row r="369" spans="35:35" x14ac:dyDescent="0.3">
      <c r="AI369" t="s">
        <v>73</v>
      </c>
    </row>
    <row r="370" spans="35:35" x14ac:dyDescent="0.3">
      <c r="AI370" t="s">
        <v>73</v>
      </c>
    </row>
    <row r="371" spans="35:35" x14ac:dyDescent="0.3">
      <c r="AI371" t="s">
        <v>73</v>
      </c>
    </row>
    <row r="372" spans="35:35" x14ac:dyDescent="0.3">
      <c r="AI372" t="s">
        <v>72</v>
      </c>
    </row>
    <row r="373" spans="35:35" x14ac:dyDescent="0.3">
      <c r="AI373" t="s">
        <v>72</v>
      </c>
    </row>
    <row r="374" spans="35:35" x14ac:dyDescent="0.3">
      <c r="AI374" t="s">
        <v>74</v>
      </c>
    </row>
    <row r="375" spans="35:35" x14ac:dyDescent="0.3">
      <c r="AI375" t="s">
        <v>21</v>
      </c>
    </row>
    <row r="376" spans="35:35" x14ac:dyDescent="0.3">
      <c r="AI376" t="s">
        <v>21</v>
      </c>
    </row>
    <row r="377" spans="35:35" x14ac:dyDescent="0.3">
      <c r="AI377" t="s">
        <v>21</v>
      </c>
    </row>
    <row r="378" spans="35:35" x14ac:dyDescent="0.3">
      <c r="AI378" t="s">
        <v>74</v>
      </c>
    </row>
    <row r="379" spans="35:35" x14ac:dyDescent="0.3">
      <c r="AI379" t="s">
        <v>74</v>
      </c>
    </row>
    <row r="380" spans="35:35" x14ac:dyDescent="0.3">
      <c r="AI380" t="s">
        <v>74</v>
      </c>
    </row>
    <row r="381" spans="35:35" x14ac:dyDescent="0.3">
      <c r="AI381" t="s">
        <v>21</v>
      </c>
    </row>
    <row r="382" spans="35:35" x14ac:dyDescent="0.3">
      <c r="AI382" t="s">
        <v>21</v>
      </c>
    </row>
    <row r="383" spans="35:35" x14ac:dyDescent="0.3">
      <c r="AI383" t="s">
        <v>21</v>
      </c>
    </row>
    <row r="384" spans="35:35" x14ac:dyDescent="0.3">
      <c r="AI384" t="s">
        <v>74</v>
      </c>
    </row>
    <row r="385" spans="35:35" x14ac:dyDescent="0.3">
      <c r="AI385" t="s">
        <v>74</v>
      </c>
    </row>
    <row r="386" spans="35:35" x14ac:dyDescent="0.3">
      <c r="AI386" t="s">
        <v>74</v>
      </c>
    </row>
    <row r="387" spans="35:35" x14ac:dyDescent="0.3">
      <c r="AI387" t="s">
        <v>21</v>
      </c>
    </row>
    <row r="388" spans="35:35" x14ac:dyDescent="0.3">
      <c r="AI388" t="s">
        <v>21</v>
      </c>
    </row>
    <row r="389" spans="35:35" x14ac:dyDescent="0.3">
      <c r="AI389" t="s">
        <v>21</v>
      </c>
    </row>
    <row r="390" spans="35:35" x14ac:dyDescent="0.3">
      <c r="AI390" t="s">
        <v>74</v>
      </c>
    </row>
    <row r="391" spans="35:35" x14ac:dyDescent="0.3">
      <c r="AI391" t="s">
        <v>74</v>
      </c>
    </row>
    <row r="392" spans="35:35" x14ac:dyDescent="0.3">
      <c r="AI392" t="s">
        <v>74</v>
      </c>
    </row>
    <row r="393" spans="35:35" x14ac:dyDescent="0.3">
      <c r="AI393" t="s">
        <v>21</v>
      </c>
    </row>
    <row r="394" spans="35:35" x14ac:dyDescent="0.3">
      <c r="AI394" t="s">
        <v>21</v>
      </c>
    </row>
    <row r="395" spans="35:35" x14ac:dyDescent="0.3">
      <c r="AI395" t="s">
        <v>21</v>
      </c>
    </row>
    <row r="396" spans="35:35" x14ac:dyDescent="0.3">
      <c r="AI396" t="s">
        <v>74</v>
      </c>
    </row>
    <row r="397" spans="35:35" x14ac:dyDescent="0.3">
      <c r="AI397" t="s">
        <v>74</v>
      </c>
    </row>
    <row r="398" spans="35:35" x14ac:dyDescent="0.3">
      <c r="AI398" t="s">
        <v>74</v>
      </c>
    </row>
    <row r="399" spans="35:35" x14ac:dyDescent="0.3">
      <c r="AI399" t="s">
        <v>21</v>
      </c>
    </row>
    <row r="400" spans="35:35" x14ac:dyDescent="0.3">
      <c r="AI400" t="s">
        <v>21</v>
      </c>
    </row>
    <row r="401" spans="35:35" x14ac:dyDescent="0.3">
      <c r="AI401" t="s">
        <v>21</v>
      </c>
    </row>
    <row r="402" spans="35:35" x14ac:dyDescent="0.3">
      <c r="AI402" t="s">
        <v>74</v>
      </c>
    </row>
    <row r="403" spans="35:35" x14ac:dyDescent="0.3">
      <c r="AI403" t="s">
        <v>74</v>
      </c>
    </row>
    <row r="404" spans="35:35" x14ac:dyDescent="0.3">
      <c r="AI404" t="s">
        <v>74</v>
      </c>
    </row>
    <row r="405" spans="35:35" x14ac:dyDescent="0.3">
      <c r="AI405" t="s">
        <v>21</v>
      </c>
    </row>
    <row r="406" spans="35:35" x14ac:dyDescent="0.3">
      <c r="AI406" t="s">
        <v>21</v>
      </c>
    </row>
    <row r="407" spans="35:35" x14ac:dyDescent="0.3">
      <c r="AI407" t="s">
        <v>21</v>
      </c>
    </row>
    <row r="408" spans="35:35" x14ac:dyDescent="0.3">
      <c r="AI408" t="s">
        <v>74</v>
      </c>
    </row>
    <row r="409" spans="35:35" x14ac:dyDescent="0.3">
      <c r="AI409" t="s">
        <v>74</v>
      </c>
    </row>
    <row r="410" spans="35:35" x14ac:dyDescent="0.3">
      <c r="AI410" t="s">
        <v>74</v>
      </c>
    </row>
    <row r="411" spans="35:35" x14ac:dyDescent="0.3">
      <c r="AI411" t="s">
        <v>21</v>
      </c>
    </row>
    <row r="412" spans="35:35" x14ac:dyDescent="0.3">
      <c r="AI412" t="s">
        <v>21</v>
      </c>
    </row>
    <row r="413" spans="35:35" x14ac:dyDescent="0.3">
      <c r="AI413" t="s">
        <v>21</v>
      </c>
    </row>
    <row r="414" spans="35:35" x14ac:dyDescent="0.3">
      <c r="AI414" t="s">
        <v>74</v>
      </c>
    </row>
    <row r="415" spans="35:35" x14ac:dyDescent="0.3">
      <c r="AI415" t="s">
        <v>74</v>
      </c>
    </row>
    <row r="416" spans="35:35" x14ac:dyDescent="0.3">
      <c r="AI416" t="s">
        <v>74</v>
      </c>
    </row>
    <row r="417" spans="35:35" x14ac:dyDescent="0.3">
      <c r="AI417" t="s">
        <v>21</v>
      </c>
    </row>
    <row r="418" spans="35:35" x14ac:dyDescent="0.3">
      <c r="AI418" t="s">
        <v>21</v>
      </c>
    </row>
    <row r="419" spans="35:35" x14ac:dyDescent="0.3">
      <c r="AI419" t="s">
        <v>21</v>
      </c>
    </row>
    <row r="420" spans="35:35" x14ac:dyDescent="0.3">
      <c r="AI420" t="s">
        <v>74</v>
      </c>
    </row>
    <row r="421" spans="35:35" x14ac:dyDescent="0.3">
      <c r="AI421" t="s">
        <v>74</v>
      </c>
    </row>
    <row r="422" spans="35:35" x14ac:dyDescent="0.3">
      <c r="AI422" t="s">
        <v>74</v>
      </c>
    </row>
    <row r="423" spans="35:35" x14ac:dyDescent="0.3">
      <c r="AI423" t="s">
        <v>21</v>
      </c>
    </row>
    <row r="424" spans="35:35" x14ac:dyDescent="0.3">
      <c r="AI424" t="s">
        <v>21</v>
      </c>
    </row>
    <row r="425" spans="35:35" x14ac:dyDescent="0.3">
      <c r="AI425" t="s">
        <v>21</v>
      </c>
    </row>
    <row r="426" spans="35:35" x14ac:dyDescent="0.3">
      <c r="AI426" t="s">
        <v>74</v>
      </c>
    </row>
    <row r="427" spans="35:35" x14ac:dyDescent="0.3">
      <c r="AI427" t="s">
        <v>74</v>
      </c>
    </row>
    <row r="428" spans="35:35" x14ac:dyDescent="0.3">
      <c r="AI428" t="s">
        <v>74</v>
      </c>
    </row>
    <row r="429" spans="35:35" x14ac:dyDescent="0.3">
      <c r="AI429" t="s">
        <v>21</v>
      </c>
    </row>
    <row r="430" spans="35:35" x14ac:dyDescent="0.3">
      <c r="AI430" t="s">
        <v>21</v>
      </c>
    </row>
    <row r="431" spans="35:35" x14ac:dyDescent="0.3">
      <c r="AI431" t="s">
        <v>21</v>
      </c>
    </row>
    <row r="432" spans="35:35" x14ac:dyDescent="0.3">
      <c r="AI432" t="s">
        <v>74</v>
      </c>
    </row>
    <row r="433" spans="35:35" x14ac:dyDescent="0.3">
      <c r="AI433" t="s">
        <v>74</v>
      </c>
    </row>
    <row r="434" spans="35:35" x14ac:dyDescent="0.3">
      <c r="AI434" t="s">
        <v>74</v>
      </c>
    </row>
    <row r="435" spans="35:35" x14ac:dyDescent="0.3">
      <c r="AI435" t="s">
        <v>21</v>
      </c>
    </row>
    <row r="436" spans="35:35" x14ac:dyDescent="0.3">
      <c r="AI436" t="s">
        <v>21</v>
      </c>
    </row>
    <row r="437" spans="35:35" x14ac:dyDescent="0.3">
      <c r="AI437" t="s">
        <v>21</v>
      </c>
    </row>
    <row r="438" spans="35:35" x14ac:dyDescent="0.3">
      <c r="AI438" t="s">
        <v>74</v>
      </c>
    </row>
    <row r="439" spans="35:35" x14ac:dyDescent="0.3">
      <c r="AI439" t="s">
        <v>74</v>
      </c>
    </row>
    <row r="440" spans="35:35" x14ac:dyDescent="0.3">
      <c r="AI440" t="s">
        <v>74</v>
      </c>
    </row>
    <row r="441" spans="35:35" x14ac:dyDescent="0.3">
      <c r="AI441" t="s">
        <v>21</v>
      </c>
    </row>
    <row r="442" spans="35:35" x14ac:dyDescent="0.3">
      <c r="AI442" t="s">
        <v>21</v>
      </c>
    </row>
    <row r="443" spans="35:35" x14ac:dyDescent="0.3">
      <c r="AI443" t="s">
        <v>21</v>
      </c>
    </row>
    <row r="444" spans="35:35" x14ac:dyDescent="0.3">
      <c r="AI444" t="s">
        <v>74</v>
      </c>
    </row>
    <row r="445" spans="35:35" x14ac:dyDescent="0.3">
      <c r="AI445" t="s">
        <v>74</v>
      </c>
    </row>
    <row r="446" spans="35:35" x14ac:dyDescent="0.3">
      <c r="AI446" t="s">
        <v>75</v>
      </c>
    </row>
    <row r="447" spans="35:35" x14ac:dyDescent="0.3">
      <c r="AI447" t="s">
        <v>76</v>
      </c>
    </row>
    <row r="448" spans="35:35" x14ac:dyDescent="0.3">
      <c r="AI448" t="s">
        <v>76</v>
      </c>
    </row>
    <row r="449" spans="35:35" x14ac:dyDescent="0.3">
      <c r="AI449" t="s">
        <v>76</v>
      </c>
    </row>
    <row r="450" spans="35:35" x14ac:dyDescent="0.3">
      <c r="AI450" t="s">
        <v>76</v>
      </c>
    </row>
    <row r="451" spans="35:35" x14ac:dyDescent="0.3">
      <c r="AI451" t="s">
        <v>76</v>
      </c>
    </row>
    <row r="452" spans="35:35" x14ac:dyDescent="0.3">
      <c r="AI452" t="s">
        <v>76</v>
      </c>
    </row>
    <row r="453" spans="35:35" x14ac:dyDescent="0.3">
      <c r="AI453" t="s">
        <v>76</v>
      </c>
    </row>
    <row r="454" spans="35:35" x14ac:dyDescent="0.3">
      <c r="AI454" t="s">
        <v>76</v>
      </c>
    </row>
    <row r="455" spans="35:35" x14ac:dyDescent="0.3">
      <c r="AI455" t="s">
        <v>76</v>
      </c>
    </row>
    <row r="456" spans="35:35" x14ac:dyDescent="0.3">
      <c r="AI456" t="s">
        <v>76</v>
      </c>
    </row>
    <row r="457" spans="35:35" x14ac:dyDescent="0.3">
      <c r="AI457" t="s">
        <v>76</v>
      </c>
    </row>
    <row r="458" spans="35:35" x14ac:dyDescent="0.3">
      <c r="AI458" t="s">
        <v>76</v>
      </c>
    </row>
    <row r="459" spans="35:35" x14ac:dyDescent="0.3">
      <c r="AI459" t="s">
        <v>76</v>
      </c>
    </row>
    <row r="460" spans="35:35" x14ac:dyDescent="0.3">
      <c r="AI460" t="s">
        <v>76</v>
      </c>
    </row>
    <row r="461" spans="35:35" x14ac:dyDescent="0.3">
      <c r="AI461" t="s">
        <v>76</v>
      </c>
    </row>
    <row r="462" spans="35:35" x14ac:dyDescent="0.3">
      <c r="AI462" t="s">
        <v>76</v>
      </c>
    </row>
    <row r="463" spans="35:35" x14ac:dyDescent="0.3">
      <c r="AI463" t="s">
        <v>76</v>
      </c>
    </row>
    <row r="464" spans="35:35" x14ac:dyDescent="0.3">
      <c r="AI464" t="s">
        <v>76</v>
      </c>
    </row>
    <row r="465" spans="35:35" x14ac:dyDescent="0.3">
      <c r="AI465" t="s">
        <v>76</v>
      </c>
    </row>
    <row r="466" spans="35:35" x14ac:dyDescent="0.3">
      <c r="AI466" t="s">
        <v>75</v>
      </c>
    </row>
    <row r="467" spans="35:35" x14ac:dyDescent="0.3">
      <c r="AI467" t="s">
        <v>75</v>
      </c>
    </row>
    <row r="468" spans="35:35" x14ac:dyDescent="0.3">
      <c r="AI468" t="s">
        <v>75</v>
      </c>
    </row>
    <row r="469" spans="35:35" x14ac:dyDescent="0.3">
      <c r="AI469" t="s">
        <v>75</v>
      </c>
    </row>
    <row r="470" spans="35:35" x14ac:dyDescent="0.3">
      <c r="AI470" t="s">
        <v>75</v>
      </c>
    </row>
    <row r="471" spans="35:35" x14ac:dyDescent="0.3">
      <c r="AI471" t="s">
        <v>75</v>
      </c>
    </row>
    <row r="472" spans="35:35" x14ac:dyDescent="0.3">
      <c r="AI472" t="s">
        <v>75</v>
      </c>
    </row>
    <row r="473" spans="35:35" x14ac:dyDescent="0.3">
      <c r="AI473" t="s">
        <v>75</v>
      </c>
    </row>
    <row r="474" spans="35:35" x14ac:dyDescent="0.3">
      <c r="AI474" t="s">
        <v>75</v>
      </c>
    </row>
    <row r="475" spans="35:35" x14ac:dyDescent="0.3">
      <c r="AI475" t="s">
        <v>75</v>
      </c>
    </row>
    <row r="476" spans="35:35" x14ac:dyDescent="0.3">
      <c r="AI476" t="s">
        <v>75</v>
      </c>
    </row>
    <row r="477" spans="35:35" x14ac:dyDescent="0.3">
      <c r="AI477" t="s">
        <v>75</v>
      </c>
    </row>
    <row r="478" spans="35:35" x14ac:dyDescent="0.3">
      <c r="AI478" t="s">
        <v>75</v>
      </c>
    </row>
    <row r="479" spans="35:35" x14ac:dyDescent="0.3">
      <c r="AI479" t="s">
        <v>75</v>
      </c>
    </row>
    <row r="480" spans="35:35" x14ac:dyDescent="0.3">
      <c r="AI480" t="s">
        <v>75</v>
      </c>
    </row>
    <row r="481" spans="35:35" x14ac:dyDescent="0.3">
      <c r="AI481" t="s">
        <v>75</v>
      </c>
    </row>
    <row r="482" spans="35:35" x14ac:dyDescent="0.3">
      <c r="AI482" t="s">
        <v>75</v>
      </c>
    </row>
    <row r="483" spans="35:35" x14ac:dyDescent="0.3">
      <c r="AI483" t="s">
        <v>75</v>
      </c>
    </row>
    <row r="484" spans="35:35" x14ac:dyDescent="0.3">
      <c r="AI484" t="s">
        <v>75</v>
      </c>
    </row>
    <row r="485" spans="35:35" x14ac:dyDescent="0.3">
      <c r="AI485" t="s">
        <v>75</v>
      </c>
    </row>
    <row r="486" spans="35:35" x14ac:dyDescent="0.3">
      <c r="AI486" t="s">
        <v>75</v>
      </c>
    </row>
    <row r="487" spans="35:35" x14ac:dyDescent="0.3">
      <c r="AI487" t="s">
        <v>75</v>
      </c>
    </row>
    <row r="488" spans="35:35" x14ac:dyDescent="0.3">
      <c r="AI488" t="s">
        <v>76</v>
      </c>
    </row>
    <row r="489" spans="35:35" x14ac:dyDescent="0.3">
      <c r="AI489" t="s">
        <v>76</v>
      </c>
    </row>
    <row r="490" spans="35:35" x14ac:dyDescent="0.3">
      <c r="AI490" t="s">
        <v>76</v>
      </c>
    </row>
    <row r="491" spans="35:35" x14ac:dyDescent="0.3">
      <c r="AI491" t="s">
        <v>76</v>
      </c>
    </row>
    <row r="492" spans="35:35" x14ac:dyDescent="0.3">
      <c r="AI492" t="s">
        <v>76</v>
      </c>
    </row>
    <row r="493" spans="35:35" x14ac:dyDescent="0.3">
      <c r="AI493" t="s">
        <v>76</v>
      </c>
    </row>
    <row r="494" spans="35:35" x14ac:dyDescent="0.3">
      <c r="AI494" t="s">
        <v>76</v>
      </c>
    </row>
    <row r="495" spans="35:35" x14ac:dyDescent="0.3">
      <c r="AI495" t="s">
        <v>76</v>
      </c>
    </row>
    <row r="496" spans="35:35" x14ac:dyDescent="0.3">
      <c r="AI496" t="s">
        <v>76</v>
      </c>
    </row>
    <row r="497" spans="35:35" x14ac:dyDescent="0.3">
      <c r="AI497" t="s">
        <v>76</v>
      </c>
    </row>
    <row r="498" spans="35:35" x14ac:dyDescent="0.3">
      <c r="AI498" t="s">
        <v>76</v>
      </c>
    </row>
    <row r="499" spans="35:35" x14ac:dyDescent="0.3">
      <c r="AI499" t="s">
        <v>76</v>
      </c>
    </row>
    <row r="500" spans="35:35" x14ac:dyDescent="0.3">
      <c r="AI500" t="s">
        <v>76</v>
      </c>
    </row>
    <row r="501" spans="35:35" x14ac:dyDescent="0.3">
      <c r="AI501" t="s">
        <v>76</v>
      </c>
    </row>
    <row r="502" spans="35:35" x14ac:dyDescent="0.3">
      <c r="AI502" t="s">
        <v>76</v>
      </c>
    </row>
    <row r="503" spans="35:35" x14ac:dyDescent="0.3">
      <c r="AI503" t="s">
        <v>76</v>
      </c>
    </row>
    <row r="504" spans="35:35" x14ac:dyDescent="0.3">
      <c r="AI504" t="s">
        <v>76</v>
      </c>
    </row>
    <row r="505" spans="35:35" x14ac:dyDescent="0.3">
      <c r="AI505" t="s">
        <v>76</v>
      </c>
    </row>
    <row r="506" spans="35:35" x14ac:dyDescent="0.3">
      <c r="AI506" t="s">
        <v>76</v>
      </c>
    </row>
    <row r="507" spans="35:35" x14ac:dyDescent="0.3">
      <c r="AI507" t="s">
        <v>76</v>
      </c>
    </row>
    <row r="508" spans="35:35" x14ac:dyDescent="0.3">
      <c r="AI508" t="s">
        <v>76</v>
      </c>
    </row>
    <row r="509" spans="35:35" x14ac:dyDescent="0.3">
      <c r="AI509" t="s">
        <v>75</v>
      </c>
    </row>
    <row r="510" spans="35:35" x14ac:dyDescent="0.3">
      <c r="AI510" t="s">
        <v>75</v>
      </c>
    </row>
    <row r="511" spans="35:35" x14ac:dyDescent="0.3">
      <c r="AI511" t="s">
        <v>75</v>
      </c>
    </row>
    <row r="512" spans="35:35" x14ac:dyDescent="0.3">
      <c r="AI512" t="s">
        <v>75</v>
      </c>
    </row>
    <row r="513" spans="35:35" x14ac:dyDescent="0.3">
      <c r="AI513" t="s">
        <v>75</v>
      </c>
    </row>
    <row r="514" spans="35:35" x14ac:dyDescent="0.3">
      <c r="AI514" t="s">
        <v>75</v>
      </c>
    </row>
    <row r="515" spans="35:35" x14ac:dyDescent="0.3">
      <c r="AI515" t="s">
        <v>75</v>
      </c>
    </row>
    <row r="516" spans="35:35" x14ac:dyDescent="0.3">
      <c r="AI516" t="s">
        <v>75</v>
      </c>
    </row>
    <row r="517" spans="35:35" x14ac:dyDescent="0.3">
      <c r="AI517" t="s">
        <v>75</v>
      </c>
    </row>
    <row r="518" spans="35:35" x14ac:dyDescent="0.3">
      <c r="AI518" t="s">
        <v>75</v>
      </c>
    </row>
    <row r="519" spans="35:35" x14ac:dyDescent="0.3">
      <c r="AI519" t="s">
        <v>75</v>
      </c>
    </row>
    <row r="520" spans="35:35" x14ac:dyDescent="0.3">
      <c r="AI520" t="s">
        <v>75</v>
      </c>
    </row>
    <row r="521" spans="35:35" x14ac:dyDescent="0.3">
      <c r="AI521" t="s">
        <v>75</v>
      </c>
    </row>
    <row r="522" spans="35:35" x14ac:dyDescent="0.3">
      <c r="AI522" t="s">
        <v>75</v>
      </c>
    </row>
    <row r="523" spans="35:35" x14ac:dyDescent="0.3">
      <c r="AI523" t="s">
        <v>75</v>
      </c>
    </row>
    <row r="524" spans="35:35" x14ac:dyDescent="0.3">
      <c r="AI524" t="s">
        <v>75</v>
      </c>
    </row>
    <row r="525" spans="35:35" x14ac:dyDescent="0.3">
      <c r="AI525" t="s">
        <v>75</v>
      </c>
    </row>
    <row r="526" spans="35:35" x14ac:dyDescent="0.3">
      <c r="AI526" t="s">
        <v>75</v>
      </c>
    </row>
    <row r="527" spans="35:35" x14ac:dyDescent="0.3">
      <c r="AI527" t="s">
        <v>75</v>
      </c>
    </row>
    <row r="528" spans="35:35" x14ac:dyDescent="0.3">
      <c r="AI528" t="s">
        <v>75</v>
      </c>
    </row>
    <row r="529" spans="35:35" x14ac:dyDescent="0.3">
      <c r="AI529" t="s">
        <v>75</v>
      </c>
    </row>
    <row r="530" spans="35:35" x14ac:dyDescent="0.3">
      <c r="AI530" t="s">
        <v>75</v>
      </c>
    </row>
    <row r="531" spans="35:35" x14ac:dyDescent="0.3">
      <c r="AI531" t="s">
        <v>76</v>
      </c>
    </row>
    <row r="532" spans="35:35" x14ac:dyDescent="0.3">
      <c r="AI532" t="s">
        <v>76</v>
      </c>
    </row>
    <row r="533" spans="35:35" x14ac:dyDescent="0.3">
      <c r="AI533" t="s">
        <v>76</v>
      </c>
    </row>
    <row r="534" spans="35:35" x14ac:dyDescent="0.3">
      <c r="AI534" t="s">
        <v>76</v>
      </c>
    </row>
    <row r="535" spans="35:35" x14ac:dyDescent="0.3">
      <c r="AI535" t="s">
        <v>76</v>
      </c>
    </row>
    <row r="536" spans="35:35" x14ac:dyDescent="0.3">
      <c r="AI536" t="s">
        <v>76</v>
      </c>
    </row>
    <row r="537" spans="35:35" x14ac:dyDescent="0.3">
      <c r="AI537" t="s">
        <v>76</v>
      </c>
    </row>
    <row r="538" spans="35:35" x14ac:dyDescent="0.3">
      <c r="AI538" t="s">
        <v>76</v>
      </c>
    </row>
    <row r="539" spans="35:35" x14ac:dyDescent="0.3">
      <c r="AI539" t="s">
        <v>76</v>
      </c>
    </row>
    <row r="540" spans="35:35" x14ac:dyDescent="0.3">
      <c r="AI540" t="s">
        <v>76</v>
      </c>
    </row>
    <row r="541" spans="35:35" x14ac:dyDescent="0.3">
      <c r="AI541" t="s">
        <v>76</v>
      </c>
    </row>
    <row r="542" spans="35:35" x14ac:dyDescent="0.3">
      <c r="AI542" t="s">
        <v>76</v>
      </c>
    </row>
    <row r="543" spans="35:35" x14ac:dyDescent="0.3">
      <c r="AI543" t="s">
        <v>76</v>
      </c>
    </row>
    <row r="544" spans="35:35" x14ac:dyDescent="0.3">
      <c r="AI544" t="s">
        <v>76</v>
      </c>
    </row>
    <row r="545" spans="35:35" x14ac:dyDescent="0.3">
      <c r="AI545" t="s">
        <v>76</v>
      </c>
    </row>
    <row r="546" spans="35:35" x14ac:dyDescent="0.3">
      <c r="AI546" t="s">
        <v>76</v>
      </c>
    </row>
    <row r="547" spans="35:35" x14ac:dyDescent="0.3">
      <c r="AI547" t="s">
        <v>76</v>
      </c>
    </row>
    <row r="548" spans="35:35" x14ac:dyDescent="0.3">
      <c r="AI548" t="s">
        <v>76</v>
      </c>
    </row>
    <row r="549" spans="35:35" x14ac:dyDescent="0.3">
      <c r="AI549" t="s">
        <v>76</v>
      </c>
    </row>
    <row r="550" spans="35:35" x14ac:dyDescent="0.3">
      <c r="AI550" t="s">
        <v>75</v>
      </c>
    </row>
    <row r="551" spans="35:35" x14ac:dyDescent="0.3">
      <c r="AI551" t="s">
        <v>75</v>
      </c>
    </row>
    <row r="552" spans="35:35" x14ac:dyDescent="0.3">
      <c r="AI552" t="s">
        <v>75</v>
      </c>
    </row>
    <row r="553" spans="35:35" x14ac:dyDescent="0.3">
      <c r="AI553" t="s">
        <v>75</v>
      </c>
    </row>
    <row r="554" spans="35:35" x14ac:dyDescent="0.3">
      <c r="AI554" t="s">
        <v>75</v>
      </c>
    </row>
    <row r="555" spans="35:35" x14ac:dyDescent="0.3">
      <c r="AI555" t="s">
        <v>75</v>
      </c>
    </row>
    <row r="556" spans="35:35" x14ac:dyDescent="0.3">
      <c r="AI556" t="s">
        <v>75</v>
      </c>
    </row>
    <row r="557" spans="35:35" x14ac:dyDescent="0.3">
      <c r="AI557" t="s">
        <v>75</v>
      </c>
    </row>
    <row r="558" spans="35:35" x14ac:dyDescent="0.3">
      <c r="AI558" t="s">
        <v>75</v>
      </c>
    </row>
    <row r="559" spans="35:35" x14ac:dyDescent="0.3">
      <c r="AI559" t="s">
        <v>75</v>
      </c>
    </row>
    <row r="560" spans="35:35" x14ac:dyDescent="0.3">
      <c r="AI560" t="s">
        <v>75</v>
      </c>
    </row>
    <row r="561" spans="35:35" x14ac:dyDescent="0.3">
      <c r="AI561" t="s">
        <v>75</v>
      </c>
    </row>
    <row r="562" spans="35:35" x14ac:dyDescent="0.3">
      <c r="AI562" t="s">
        <v>75</v>
      </c>
    </row>
    <row r="563" spans="35:35" x14ac:dyDescent="0.3">
      <c r="AI563" t="s">
        <v>75</v>
      </c>
    </row>
    <row r="564" spans="35:35" x14ac:dyDescent="0.3">
      <c r="AI564" t="s">
        <v>75</v>
      </c>
    </row>
    <row r="565" spans="35:35" x14ac:dyDescent="0.3">
      <c r="AI565" t="s">
        <v>75</v>
      </c>
    </row>
    <row r="566" spans="35:35" x14ac:dyDescent="0.3">
      <c r="AI566" t="s">
        <v>75</v>
      </c>
    </row>
    <row r="567" spans="35:35" x14ac:dyDescent="0.3">
      <c r="AI567" t="s">
        <v>75</v>
      </c>
    </row>
    <row r="568" spans="35:35" x14ac:dyDescent="0.3">
      <c r="AI568" t="s">
        <v>75</v>
      </c>
    </row>
    <row r="569" spans="35:35" x14ac:dyDescent="0.3">
      <c r="AI569" t="s">
        <v>75</v>
      </c>
    </row>
    <row r="570" spans="35:35" x14ac:dyDescent="0.3">
      <c r="AI570" t="s">
        <v>75</v>
      </c>
    </row>
    <row r="571" spans="35:35" x14ac:dyDescent="0.3">
      <c r="AI571" t="s">
        <v>76</v>
      </c>
    </row>
    <row r="572" spans="35:35" x14ac:dyDescent="0.3">
      <c r="AI572" t="s">
        <v>76</v>
      </c>
    </row>
    <row r="573" spans="35:35" x14ac:dyDescent="0.3">
      <c r="AI573" t="s">
        <v>76</v>
      </c>
    </row>
    <row r="574" spans="35:35" x14ac:dyDescent="0.3">
      <c r="AI574" t="s">
        <v>76</v>
      </c>
    </row>
    <row r="575" spans="35:35" x14ac:dyDescent="0.3">
      <c r="AI575" t="s">
        <v>76</v>
      </c>
    </row>
    <row r="576" spans="35:35" x14ac:dyDescent="0.3">
      <c r="AI576" t="s">
        <v>76</v>
      </c>
    </row>
    <row r="577" spans="35:35" x14ac:dyDescent="0.3">
      <c r="AI577" t="s">
        <v>76</v>
      </c>
    </row>
    <row r="578" spans="35:35" x14ac:dyDescent="0.3">
      <c r="AI578" t="s">
        <v>76</v>
      </c>
    </row>
    <row r="579" spans="35:35" x14ac:dyDescent="0.3">
      <c r="AI579" t="s">
        <v>76</v>
      </c>
    </row>
    <row r="580" spans="35:35" x14ac:dyDescent="0.3">
      <c r="AI580" t="s">
        <v>76</v>
      </c>
    </row>
    <row r="581" spans="35:35" x14ac:dyDescent="0.3">
      <c r="AI581" t="s">
        <v>76</v>
      </c>
    </row>
    <row r="582" spans="35:35" x14ac:dyDescent="0.3">
      <c r="AI582" t="s">
        <v>76</v>
      </c>
    </row>
    <row r="583" spans="35:35" x14ac:dyDescent="0.3">
      <c r="AI583" t="s">
        <v>76</v>
      </c>
    </row>
    <row r="584" spans="35:35" x14ac:dyDescent="0.3">
      <c r="AI584" t="s">
        <v>76</v>
      </c>
    </row>
    <row r="585" spans="35:35" x14ac:dyDescent="0.3">
      <c r="AI585" t="s">
        <v>76</v>
      </c>
    </row>
    <row r="586" spans="35:35" x14ac:dyDescent="0.3">
      <c r="AI586" t="s">
        <v>76</v>
      </c>
    </row>
    <row r="587" spans="35:35" x14ac:dyDescent="0.3">
      <c r="AI587" t="s">
        <v>76</v>
      </c>
    </row>
    <row r="588" spans="35:35" x14ac:dyDescent="0.3">
      <c r="AI588" t="s">
        <v>76</v>
      </c>
    </row>
    <row r="589" spans="35:35" x14ac:dyDescent="0.3">
      <c r="AI589" t="s">
        <v>76</v>
      </c>
    </row>
    <row r="590" spans="35:35" x14ac:dyDescent="0.3">
      <c r="AI590" t="s">
        <v>76</v>
      </c>
    </row>
    <row r="591" spans="35:35" x14ac:dyDescent="0.3">
      <c r="AI591" t="s">
        <v>76</v>
      </c>
    </row>
    <row r="592" spans="35:35" x14ac:dyDescent="0.3">
      <c r="AI592" t="s">
        <v>75</v>
      </c>
    </row>
    <row r="593" spans="35:35" x14ac:dyDescent="0.3">
      <c r="AI593" t="s">
        <v>75</v>
      </c>
    </row>
    <row r="594" spans="35:35" x14ac:dyDescent="0.3">
      <c r="AI594" t="s">
        <v>75</v>
      </c>
    </row>
    <row r="595" spans="35:35" x14ac:dyDescent="0.3">
      <c r="AI595" t="s">
        <v>75</v>
      </c>
    </row>
    <row r="596" spans="35:35" x14ac:dyDescent="0.3">
      <c r="AI596" t="s">
        <v>75</v>
      </c>
    </row>
    <row r="597" spans="35:35" x14ac:dyDescent="0.3">
      <c r="AI597" t="s">
        <v>75</v>
      </c>
    </row>
    <row r="598" spans="35:35" x14ac:dyDescent="0.3">
      <c r="AI598" t="s">
        <v>75</v>
      </c>
    </row>
    <row r="599" spans="35:35" x14ac:dyDescent="0.3">
      <c r="AI599" t="s">
        <v>75</v>
      </c>
    </row>
    <row r="600" spans="35:35" x14ac:dyDescent="0.3">
      <c r="AI600" t="s">
        <v>75</v>
      </c>
    </row>
    <row r="601" spans="35:35" x14ac:dyDescent="0.3">
      <c r="AI601" t="s">
        <v>75</v>
      </c>
    </row>
    <row r="602" spans="35:35" x14ac:dyDescent="0.3">
      <c r="AI602" t="s">
        <v>75</v>
      </c>
    </row>
    <row r="603" spans="35:35" x14ac:dyDescent="0.3">
      <c r="AI603" t="s">
        <v>75</v>
      </c>
    </row>
    <row r="604" spans="35:35" x14ac:dyDescent="0.3">
      <c r="AI604" t="s">
        <v>75</v>
      </c>
    </row>
    <row r="605" spans="35:35" x14ac:dyDescent="0.3">
      <c r="AI605" t="s">
        <v>75</v>
      </c>
    </row>
    <row r="606" spans="35:35" x14ac:dyDescent="0.3">
      <c r="AI606" t="s">
        <v>75</v>
      </c>
    </row>
    <row r="607" spans="35:35" x14ac:dyDescent="0.3">
      <c r="AI607" t="s">
        <v>75</v>
      </c>
    </row>
    <row r="608" spans="35:35" x14ac:dyDescent="0.3">
      <c r="AI608" t="s">
        <v>75</v>
      </c>
    </row>
    <row r="609" spans="35:35" x14ac:dyDescent="0.3">
      <c r="AI609" t="s">
        <v>75</v>
      </c>
    </row>
    <row r="610" spans="35:35" x14ac:dyDescent="0.3">
      <c r="AI610" t="s">
        <v>75</v>
      </c>
    </row>
    <row r="611" spans="35:35" x14ac:dyDescent="0.3">
      <c r="AI611" t="s">
        <v>75</v>
      </c>
    </row>
    <row r="612" spans="35:35" x14ac:dyDescent="0.3">
      <c r="AI612" t="s">
        <v>75</v>
      </c>
    </row>
    <row r="613" spans="35:35" x14ac:dyDescent="0.3">
      <c r="AI613" t="s">
        <v>76</v>
      </c>
    </row>
    <row r="614" spans="35:35" x14ac:dyDescent="0.3">
      <c r="AI614" t="s">
        <v>75</v>
      </c>
    </row>
    <row r="615" spans="35:35" x14ac:dyDescent="0.3">
      <c r="AI615" t="s">
        <v>75</v>
      </c>
    </row>
    <row r="616" spans="35:35" x14ac:dyDescent="0.3">
      <c r="AI616" t="s">
        <v>75</v>
      </c>
    </row>
    <row r="617" spans="35:35" x14ac:dyDescent="0.3">
      <c r="AI617" t="s">
        <v>75</v>
      </c>
    </row>
    <row r="618" spans="35:35" x14ac:dyDescent="0.3">
      <c r="AI618" t="s">
        <v>75</v>
      </c>
    </row>
    <row r="619" spans="35:35" x14ac:dyDescent="0.3">
      <c r="AI619" t="s">
        <v>75</v>
      </c>
    </row>
    <row r="620" spans="35:35" x14ac:dyDescent="0.3">
      <c r="AI620" t="s">
        <v>75</v>
      </c>
    </row>
    <row r="621" spans="35:35" x14ac:dyDescent="0.3">
      <c r="AI621" t="s">
        <v>75</v>
      </c>
    </row>
    <row r="622" spans="35:35" x14ac:dyDescent="0.3">
      <c r="AI622" t="s">
        <v>75</v>
      </c>
    </row>
    <row r="623" spans="35:35" x14ac:dyDescent="0.3">
      <c r="AI623" t="s">
        <v>75</v>
      </c>
    </row>
    <row r="624" spans="35:35" x14ac:dyDescent="0.3">
      <c r="AI624" t="s">
        <v>75</v>
      </c>
    </row>
    <row r="625" spans="35:35" x14ac:dyDescent="0.3">
      <c r="AI625" t="s">
        <v>75</v>
      </c>
    </row>
    <row r="626" spans="35:35" x14ac:dyDescent="0.3">
      <c r="AI626" t="s">
        <v>75</v>
      </c>
    </row>
    <row r="627" spans="35:35" x14ac:dyDescent="0.3">
      <c r="AI627" t="s">
        <v>75</v>
      </c>
    </row>
    <row r="628" spans="35:35" x14ac:dyDescent="0.3">
      <c r="AI628" t="s">
        <v>75</v>
      </c>
    </row>
    <row r="629" spans="35:35" x14ac:dyDescent="0.3">
      <c r="AI629" t="s">
        <v>75</v>
      </c>
    </row>
    <row r="630" spans="35:35" x14ac:dyDescent="0.3">
      <c r="AI630" t="s">
        <v>75</v>
      </c>
    </row>
    <row r="631" spans="35:35" x14ac:dyDescent="0.3">
      <c r="AI631" t="s">
        <v>75</v>
      </c>
    </row>
    <row r="632" spans="35:35" x14ac:dyDescent="0.3">
      <c r="AI632" t="s">
        <v>75</v>
      </c>
    </row>
    <row r="633" spans="35:35" x14ac:dyDescent="0.3">
      <c r="AI633" t="s">
        <v>75</v>
      </c>
    </row>
    <row r="634" spans="35:35" x14ac:dyDescent="0.3">
      <c r="AI634" t="s">
        <v>75</v>
      </c>
    </row>
    <row r="635" spans="35:35" x14ac:dyDescent="0.3">
      <c r="AI635" t="s">
        <v>76</v>
      </c>
    </row>
    <row r="636" spans="35:35" x14ac:dyDescent="0.3">
      <c r="AI636" t="s">
        <v>75</v>
      </c>
    </row>
    <row r="637" spans="35:35" x14ac:dyDescent="0.3">
      <c r="AI637" t="s">
        <v>75</v>
      </c>
    </row>
    <row r="638" spans="35:35" x14ac:dyDescent="0.3">
      <c r="AI638" t="s">
        <v>75</v>
      </c>
    </row>
    <row r="639" spans="35:35" x14ac:dyDescent="0.3">
      <c r="AI639" t="s">
        <v>75</v>
      </c>
    </row>
    <row r="640" spans="35:35" x14ac:dyDescent="0.3">
      <c r="AI640" t="s">
        <v>75</v>
      </c>
    </row>
    <row r="641" spans="35:35" x14ac:dyDescent="0.3">
      <c r="AI641" t="s">
        <v>75</v>
      </c>
    </row>
    <row r="642" spans="35:35" x14ac:dyDescent="0.3">
      <c r="AI642" t="s">
        <v>75</v>
      </c>
    </row>
    <row r="643" spans="35:35" x14ac:dyDescent="0.3">
      <c r="AI643" t="s">
        <v>75</v>
      </c>
    </row>
    <row r="644" spans="35:35" x14ac:dyDescent="0.3">
      <c r="AI644" t="s">
        <v>75</v>
      </c>
    </row>
    <row r="645" spans="35:35" x14ac:dyDescent="0.3">
      <c r="AI645" t="s">
        <v>75</v>
      </c>
    </row>
    <row r="646" spans="35:35" x14ac:dyDescent="0.3">
      <c r="AI646" t="s">
        <v>75</v>
      </c>
    </row>
    <row r="647" spans="35:35" x14ac:dyDescent="0.3">
      <c r="AI647" t="s">
        <v>75</v>
      </c>
    </row>
    <row r="648" spans="35:35" x14ac:dyDescent="0.3">
      <c r="AI648" t="s">
        <v>75</v>
      </c>
    </row>
    <row r="649" spans="35:35" x14ac:dyDescent="0.3">
      <c r="AI649" t="s">
        <v>75</v>
      </c>
    </row>
    <row r="650" spans="35:35" x14ac:dyDescent="0.3">
      <c r="AI650" t="s">
        <v>75</v>
      </c>
    </row>
    <row r="651" spans="35:35" x14ac:dyDescent="0.3">
      <c r="AI651" t="s">
        <v>75</v>
      </c>
    </row>
    <row r="652" spans="35:35" x14ac:dyDescent="0.3">
      <c r="AI652" t="s">
        <v>75</v>
      </c>
    </row>
    <row r="653" spans="35:35" x14ac:dyDescent="0.3">
      <c r="AI653" t="s">
        <v>75</v>
      </c>
    </row>
    <row r="654" spans="35:35" x14ac:dyDescent="0.3">
      <c r="AI654" t="s">
        <v>75</v>
      </c>
    </row>
    <row r="655" spans="35:35" x14ac:dyDescent="0.3">
      <c r="AI655" t="s">
        <v>75</v>
      </c>
    </row>
    <row r="656" spans="35:35" x14ac:dyDescent="0.3">
      <c r="AI656" t="s">
        <v>75</v>
      </c>
    </row>
    <row r="657" spans="35:35" x14ac:dyDescent="0.3">
      <c r="AI657" t="s">
        <v>76</v>
      </c>
    </row>
    <row r="658" spans="35:35" x14ac:dyDescent="0.3">
      <c r="AI658" t="s">
        <v>75</v>
      </c>
    </row>
    <row r="659" spans="35:35" x14ac:dyDescent="0.3">
      <c r="AI659" t="s">
        <v>75</v>
      </c>
    </row>
    <row r="660" spans="35:35" x14ac:dyDescent="0.3">
      <c r="AI660" t="s">
        <v>75</v>
      </c>
    </row>
    <row r="661" spans="35:35" x14ac:dyDescent="0.3">
      <c r="AI661" t="s">
        <v>75</v>
      </c>
    </row>
    <row r="662" spans="35:35" x14ac:dyDescent="0.3">
      <c r="AI662" t="s">
        <v>75</v>
      </c>
    </row>
    <row r="663" spans="35:35" x14ac:dyDescent="0.3">
      <c r="AI663" t="s">
        <v>75</v>
      </c>
    </row>
    <row r="664" spans="35:35" x14ac:dyDescent="0.3">
      <c r="AI664" t="s">
        <v>75</v>
      </c>
    </row>
    <row r="665" spans="35:35" x14ac:dyDescent="0.3">
      <c r="AI665" t="s">
        <v>75</v>
      </c>
    </row>
    <row r="666" spans="35:35" x14ac:dyDescent="0.3">
      <c r="AI666" t="s">
        <v>75</v>
      </c>
    </row>
    <row r="667" spans="35:35" x14ac:dyDescent="0.3">
      <c r="AI667" t="s">
        <v>75</v>
      </c>
    </row>
    <row r="668" spans="35:35" x14ac:dyDescent="0.3">
      <c r="AI668" t="s">
        <v>75</v>
      </c>
    </row>
    <row r="669" spans="35:35" x14ac:dyDescent="0.3">
      <c r="AI669" t="s">
        <v>75</v>
      </c>
    </row>
    <row r="670" spans="35:35" x14ac:dyDescent="0.3">
      <c r="AI670" t="s">
        <v>75</v>
      </c>
    </row>
    <row r="671" spans="35:35" x14ac:dyDescent="0.3">
      <c r="AI671" t="s">
        <v>75</v>
      </c>
    </row>
    <row r="672" spans="35:35" x14ac:dyDescent="0.3">
      <c r="AI672" t="s">
        <v>75</v>
      </c>
    </row>
    <row r="673" spans="35:35" x14ac:dyDescent="0.3">
      <c r="AI673" t="s">
        <v>75</v>
      </c>
    </row>
    <row r="674" spans="35:35" x14ac:dyDescent="0.3">
      <c r="AI674" t="s">
        <v>75</v>
      </c>
    </row>
    <row r="675" spans="35:35" x14ac:dyDescent="0.3">
      <c r="AI675" t="s">
        <v>75</v>
      </c>
    </row>
    <row r="676" spans="35:35" x14ac:dyDescent="0.3">
      <c r="AI676" t="s">
        <v>75</v>
      </c>
    </row>
    <row r="677" spans="35:35" x14ac:dyDescent="0.3">
      <c r="AI677" t="s">
        <v>75</v>
      </c>
    </row>
    <row r="678" spans="35:35" x14ac:dyDescent="0.3">
      <c r="AI678" t="s">
        <v>75</v>
      </c>
    </row>
    <row r="679" spans="35:35" x14ac:dyDescent="0.3">
      <c r="AI679" t="s">
        <v>76</v>
      </c>
    </row>
    <row r="680" spans="35:35" x14ac:dyDescent="0.3">
      <c r="AI680" t="s">
        <v>75</v>
      </c>
    </row>
    <row r="681" spans="35:35" x14ac:dyDescent="0.3">
      <c r="AI681" t="s">
        <v>75</v>
      </c>
    </row>
    <row r="682" spans="35:35" x14ac:dyDescent="0.3">
      <c r="AI682" t="s">
        <v>75</v>
      </c>
    </row>
    <row r="683" spans="35:35" x14ac:dyDescent="0.3">
      <c r="AI683" t="s">
        <v>75</v>
      </c>
    </row>
    <row r="684" spans="35:35" x14ac:dyDescent="0.3">
      <c r="AI684" t="s">
        <v>75</v>
      </c>
    </row>
    <row r="685" spans="35:35" x14ac:dyDescent="0.3">
      <c r="AI685" t="s">
        <v>75</v>
      </c>
    </row>
    <row r="686" spans="35:35" x14ac:dyDescent="0.3">
      <c r="AI686" t="s">
        <v>75</v>
      </c>
    </row>
    <row r="687" spans="35:35" x14ac:dyDescent="0.3">
      <c r="AI687" t="s">
        <v>75</v>
      </c>
    </row>
    <row r="688" spans="35:35" x14ac:dyDescent="0.3">
      <c r="AI688" t="s">
        <v>75</v>
      </c>
    </row>
    <row r="689" spans="35:35" x14ac:dyDescent="0.3">
      <c r="AI689" t="s">
        <v>75</v>
      </c>
    </row>
    <row r="690" spans="35:35" x14ac:dyDescent="0.3">
      <c r="AI690" t="s">
        <v>75</v>
      </c>
    </row>
    <row r="691" spans="35:35" x14ac:dyDescent="0.3">
      <c r="AI691" t="s">
        <v>75</v>
      </c>
    </row>
    <row r="692" spans="35:35" x14ac:dyDescent="0.3">
      <c r="AI692" t="s">
        <v>75</v>
      </c>
    </row>
    <row r="693" spans="35:35" x14ac:dyDescent="0.3">
      <c r="AI693" t="s">
        <v>75</v>
      </c>
    </row>
    <row r="694" spans="35:35" x14ac:dyDescent="0.3">
      <c r="AI694" t="s">
        <v>75</v>
      </c>
    </row>
    <row r="695" spans="35:35" x14ac:dyDescent="0.3">
      <c r="AI695" t="s">
        <v>75</v>
      </c>
    </row>
    <row r="696" spans="35:35" x14ac:dyDescent="0.3">
      <c r="AI696" t="s">
        <v>75</v>
      </c>
    </row>
    <row r="697" spans="35:35" x14ac:dyDescent="0.3">
      <c r="AI697" t="s">
        <v>75</v>
      </c>
    </row>
    <row r="698" spans="35:35" x14ac:dyDescent="0.3">
      <c r="AI698" t="s">
        <v>75</v>
      </c>
    </row>
    <row r="699" spans="35:35" x14ac:dyDescent="0.3">
      <c r="AI699" t="s">
        <v>75</v>
      </c>
    </row>
    <row r="700" spans="35:35" x14ac:dyDescent="0.3">
      <c r="AI700" t="s">
        <v>75</v>
      </c>
    </row>
    <row r="701" spans="35:35" x14ac:dyDescent="0.3">
      <c r="AI701" t="s">
        <v>76</v>
      </c>
    </row>
    <row r="702" spans="35:35" x14ac:dyDescent="0.3">
      <c r="AI702" t="s">
        <v>75</v>
      </c>
    </row>
    <row r="703" spans="35:35" x14ac:dyDescent="0.3">
      <c r="AI703" t="s">
        <v>75</v>
      </c>
    </row>
    <row r="704" spans="35:35" x14ac:dyDescent="0.3">
      <c r="AI704" t="s">
        <v>75</v>
      </c>
    </row>
    <row r="705" spans="35:35" x14ac:dyDescent="0.3">
      <c r="AI705" t="s">
        <v>75</v>
      </c>
    </row>
    <row r="706" spans="35:35" x14ac:dyDescent="0.3">
      <c r="AI706" t="s">
        <v>75</v>
      </c>
    </row>
    <row r="707" spans="35:35" x14ac:dyDescent="0.3">
      <c r="AI707" t="s">
        <v>75</v>
      </c>
    </row>
    <row r="708" spans="35:35" x14ac:dyDescent="0.3">
      <c r="AI708" t="s">
        <v>75</v>
      </c>
    </row>
    <row r="709" spans="35:35" x14ac:dyDescent="0.3">
      <c r="AI709" t="s">
        <v>75</v>
      </c>
    </row>
    <row r="710" spans="35:35" x14ac:dyDescent="0.3">
      <c r="AI710" t="s">
        <v>75</v>
      </c>
    </row>
    <row r="711" spans="35:35" x14ac:dyDescent="0.3">
      <c r="AI711" t="s">
        <v>75</v>
      </c>
    </row>
    <row r="712" spans="35:35" x14ac:dyDescent="0.3">
      <c r="AI712" t="s">
        <v>75</v>
      </c>
    </row>
    <row r="713" spans="35:35" x14ac:dyDescent="0.3">
      <c r="AI713" t="s">
        <v>75</v>
      </c>
    </row>
    <row r="714" spans="35:35" x14ac:dyDescent="0.3">
      <c r="AI714" t="s">
        <v>75</v>
      </c>
    </row>
    <row r="715" spans="35:35" x14ac:dyDescent="0.3">
      <c r="AI715" t="s">
        <v>75</v>
      </c>
    </row>
    <row r="716" spans="35:35" x14ac:dyDescent="0.3">
      <c r="AI716" t="s">
        <v>75</v>
      </c>
    </row>
    <row r="717" spans="35:35" x14ac:dyDescent="0.3">
      <c r="AI717" t="s">
        <v>75</v>
      </c>
    </row>
    <row r="718" spans="35:35" x14ac:dyDescent="0.3">
      <c r="AI718" t="s">
        <v>75</v>
      </c>
    </row>
    <row r="719" spans="35:35" x14ac:dyDescent="0.3">
      <c r="AI719" t="s">
        <v>75</v>
      </c>
    </row>
    <row r="720" spans="35:35" x14ac:dyDescent="0.3">
      <c r="AI720" t="s">
        <v>75</v>
      </c>
    </row>
    <row r="721" spans="35:35" x14ac:dyDescent="0.3">
      <c r="AI721" t="s">
        <v>75</v>
      </c>
    </row>
    <row r="722" spans="35:35" x14ac:dyDescent="0.3">
      <c r="AI722" t="s">
        <v>76</v>
      </c>
    </row>
    <row r="723" spans="35:35" x14ac:dyDescent="0.3">
      <c r="AI723" t="s">
        <v>75</v>
      </c>
    </row>
    <row r="724" spans="35:35" x14ac:dyDescent="0.3">
      <c r="AI724" t="s">
        <v>75</v>
      </c>
    </row>
    <row r="725" spans="35:35" x14ac:dyDescent="0.3">
      <c r="AI725" t="s">
        <v>75</v>
      </c>
    </row>
    <row r="726" spans="35:35" x14ac:dyDescent="0.3">
      <c r="AI726" t="s">
        <v>75</v>
      </c>
    </row>
    <row r="727" spans="35:35" x14ac:dyDescent="0.3">
      <c r="AI727" t="s">
        <v>75</v>
      </c>
    </row>
    <row r="728" spans="35:35" x14ac:dyDescent="0.3">
      <c r="AI728" t="s">
        <v>75</v>
      </c>
    </row>
    <row r="729" spans="35:35" x14ac:dyDescent="0.3">
      <c r="AI729" t="s">
        <v>75</v>
      </c>
    </row>
    <row r="730" spans="35:35" x14ac:dyDescent="0.3">
      <c r="AI730" t="s">
        <v>75</v>
      </c>
    </row>
    <row r="731" spans="35:35" x14ac:dyDescent="0.3">
      <c r="AI731" t="s">
        <v>75</v>
      </c>
    </row>
    <row r="732" spans="35:35" x14ac:dyDescent="0.3">
      <c r="AI732" t="s">
        <v>75</v>
      </c>
    </row>
    <row r="733" spans="35:35" x14ac:dyDescent="0.3">
      <c r="AI733" t="s">
        <v>75</v>
      </c>
    </row>
    <row r="734" spans="35:35" x14ac:dyDescent="0.3">
      <c r="AI734" t="s">
        <v>75</v>
      </c>
    </row>
    <row r="735" spans="35:35" x14ac:dyDescent="0.3">
      <c r="AI735" t="s">
        <v>75</v>
      </c>
    </row>
    <row r="736" spans="35:35" x14ac:dyDescent="0.3">
      <c r="AI736" t="s">
        <v>75</v>
      </c>
    </row>
    <row r="737" spans="35:35" x14ac:dyDescent="0.3">
      <c r="AI737" t="s">
        <v>75</v>
      </c>
    </row>
    <row r="738" spans="35:35" x14ac:dyDescent="0.3">
      <c r="AI738" t="s">
        <v>75</v>
      </c>
    </row>
    <row r="739" spans="35:35" x14ac:dyDescent="0.3">
      <c r="AI739" t="s">
        <v>75</v>
      </c>
    </row>
    <row r="740" spans="35:35" x14ac:dyDescent="0.3">
      <c r="AI740" t="s">
        <v>75</v>
      </c>
    </row>
    <row r="741" spans="35:35" x14ac:dyDescent="0.3">
      <c r="AI741" t="s">
        <v>75</v>
      </c>
    </row>
    <row r="742" spans="35:35" x14ac:dyDescent="0.3">
      <c r="AI742" t="s">
        <v>75</v>
      </c>
    </row>
    <row r="743" spans="35:35" x14ac:dyDescent="0.3">
      <c r="AI743" t="s">
        <v>75</v>
      </c>
    </row>
    <row r="744" spans="35:35" x14ac:dyDescent="0.3">
      <c r="AI744" t="s">
        <v>76</v>
      </c>
    </row>
    <row r="745" spans="35:35" x14ac:dyDescent="0.3">
      <c r="AI745" t="s">
        <v>75</v>
      </c>
    </row>
    <row r="746" spans="35:35" x14ac:dyDescent="0.3">
      <c r="AI746" t="s">
        <v>75</v>
      </c>
    </row>
    <row r="747" spans="35:35" x14ac:dyDescent="0.3">
      <c r="AI747" t="s">
        <v>75</v>
      </c>
    </row>
    <row r="748" spans="35:35" x14ac:dyDescent="0.3">
      <c r="AI748" t="s">
        <v>75</v>
      </c>
    </row>
    <row r="749" spans="35:35" x14ac:dyDescent="0.3">
      <c r="AI749" t="s">
        <v>75</v>
      </c>
    </row>
    <row r="750" spans="35:35" x14ac:dyDescent="0.3">
      <c r="AI750" t="s">
        <v>75</v>
      </c>
    </row>
    <row r="751" spans="35:35" x14ac:dyDescent="0.3">
      <c r="AI751" t="s">
        <v>75</v>
      </c>
    </row>
    <row r="752" spans="35:35" x14ac:dyDescent="0.3">
      <c r="AI752" t="s">
        <v>75</v>
      </c>
    </row>
    <row r="753" spans="35:35" x14ac:dyDescent="0.3">
      <c r="AI753" t="s">
        <v>75</v>
      </c>
    </row>
    <row r="754" spans="35:35" x14ac:dyDescent="0.3">
      <c r="AI754" t="s">
        <v>75</v>
      </c>
    </row>
    <row r="755" spans="35:35" x14ac:dyDescent="0.3">
      <c r="AI755" t="s">
        <v>75</v>
      </c>
    </row>
    <row r="756" spans="35:35" x14ac:dyDescent="0.3">
      <c r="AI756" t="s">
        <v>75</v>
      </c>
    </row>
    <row r="757" spans="35:35" x14ac:dyDescent="0.3">
      <c r="AI757" t="s">
        <v>75</v>
      </c>
    </row>
    <row r="758" spans="35:35" x14ac:dyDescent="0.3">
      <c r="AI758" t="s">
        <v>75</v>
      </c>
    </row>
    <row r="759" spans="35:35" x14ac:dyDescent="0.3">
      <c r="AI759" t="s">
        <v>75</v>
      </c>
    </row>
    <row r="760" spans="35:35" x14ac:dyDescent="0.3">
      <c r="AI760" t="s">
        <v>75</v>
      </c>
    </row>
    <row r="761" spans="35:35" x14ac:dyDescent="0.3">
      <c r="AI761" t="s">
        <v>75</v>
      </c>
    </row>
    <row r="762" spans="35:35" x14ac:dyDescent="0.3">
      <c r="AI762" t="s">
        <v>75</v>
      </c>
    </row>
    <row r="763" spans="35:35" x14ac:dyDescent="0.3">
      <c r="AI763" t="s">
        <v>75</v>
      </c>
    </row>
    <row r="764" spans="35:35" x14ac:dyDescent="0.3">
      <c r="AI764" t="s">
        <v>75</v>
      </c>
    </row>
    <row r="765" spans="35:35" x14ac:dyDescent="0.3">
      <c r="AI765" t="s">
        <v>76</v>
      </c>
    </row>
    <row r="766" spans="35:35" x14ac:dyDescent="0.3">
      <c r="AI766" t="s">
        <v>75</v>
      </c>
    </row>
    <row r="767" spans="35:35" x14ac:dyDescent="0.3">
      <c r="AI767" t="s">
        <v>75</v>
      </c>
    </row>
    <row r="768" spans="35:35" x14ac:dyDescent="0.3">
      <c r="AI768" t="s">
        <v>75</v>
      </c>
    </row>
    <row r="769" spans="35:35" x14ac:dyDescent="0.3">
      <c r="AI769" t="s">
        <v>75</v>
      </c>
    </row>
    <row r="770" spans="35:35" x14ac:dyDescent="0.3">
      <c r="AI770" t="s">
        <v>75</v>
      </c>
    </row>
    <row r="771" spans="35:35" x14ac:dyDescent="0.3">
      <c r="AI771" t="s">
        <v>75</v>
      </c>
    </row>
    <row r="772" spans="35:35" x14ac:dyDescent="0.3">
      <c r="AI772" t="s">
        <v>75</v>
      </c>
    </row>
    <row r="773" spans="35:35" x14ac:dyDescent="0.3">
      <c r="AI773" t="s">
        <v>75</v>
      </c>
    </row>
    <row r="774" spans="35:35" x14ac:dyDescent="0.3">
      <c r="AI774" t="s">
        <v>75</v>
      </c>
    </row>
    <row r="775" spans="35:35" x14ac:dyDescent="0.3">
      <c r="AI775" t="s">
        <v>75</v>
      </c>
    </row>
    <row r="776" spans="35:35" x14ac:dyDescent="0.3">
      <c r="AI776" t="s">
        <v>75</v>
      </c>
    </row>
    <row r="777" spans="35:35" x14ac:dyDescent="0.3">
      <c r="AI777" t="s">
        <v>75</v>
      </c>
    </row>
    <row r="778" spans="35:35" x14ac:dyDescent="0.3">
      <c r="AI778" t="s">
        <v>75</v>
      </c>
    </row>
    <row r="779" spans="35:35" x14ac:dyDescent="0.3">
      <c r="AI779" t="s">
        <v>75</v>
      </c>
    </row>
    <row r="780" spans="35:35" x14ac:dyDescent="0.3">
      <c r="AI780" t="s">
        <v>75</v>
      </c>
    </row>
    <row r="781" spans="35:35" x14ac:dyDescent="0.3">
      <c r="AI781" t="s">
        <v>75</v>
      </c>
    </row>
    <row r="782" spans="35:35" x14ac:dyDescent="0.3">
      <c r="AI782" t="s">
        <v>75</v>
      </c>
    </row>
    <row r="783" spans="35:35" x14ac:dyDescent="0.3">
      <c r="AI783" t="s">
        <v>75</v>
      </c>
    </row>
    <row r="784" spans="35:35" x14ac:dyDescent="0.3">
      <c r="AI784" t="s">
        <v>75</v>
      </c>
    </row>
    <row r="785" spans="35:35" x14ac:dyDescent="0.3">
      <c r="AI785" t="s">
        <v>75</v>
      </c>
    </row>
  </sheetData>
  <sortState ref="AJ2:AJ13">
    <sortCondition ref="AJ2:AJ13"/>
  </sortState>
  <printOptions horizontalCentered="1" gridLines="1"/>
  <pageMargins left="0.70866141732283472" right="0.70866141732283472" top="0.74803149606299213" bottom="0.74803149606299213" header="0.31496062992125984" footer="0.31496062992125984"/>
  <pageSetup scale="27" fitToHeight="0" orientation="landscape" r:id="rId1"/>
  <headerFooter>
    <oddHeader>Page &amp;P&amp;RSlid_Tables_All_Earnings - V3 - 2011.xlsx (Slid_Tables_All_Earnings - V3 - 2011).xlsx</oddHeader>
    <oddFooter>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topLeftCell="B5" workbookViewId="0">
      <selection activeCell="H36" sqref="H36"/>
    </sheetView>
  </sheetViews>
  <sheetFormatPr defaultRowHeight="14.4" x14ac:dyDescent="0.3"/>
  <cols>
    <col min="1" max="1" width="29.21875" customWidth="1"/>
    <col min="3" max="4" width="9.5546875" bestFit="1" customWidth="1"/>
    <col min="5" max="11" width="9.5546875" customWidth="1"/>
    <col min="13" max="13" width="22.109375" bestFit="1" customWidth="1"/>
    <col min="14" max="14" width="14.77734375" customWidth="1"/>
    <col min="15" max="16" width="5.77734375" customWidth="1"/>
    <col min="17" max="17" width="10.77734375" bestFit="1" customWidth="1"/>
  </cols>
  <sheetData>
    <row r="1" spans="1:16" ht="14.55" x14ac:dyDescent="0.35">
      <c r="A1" t="s">
        <v>57</v>
      </c>
    </row>
    <row r="2" spans="1:16" ht="14.55" x14ac:dyDescent="0.35">
      <c r="A2" t="s">
        <v>58</v>
      </c>
    </row>
    <row r="3" spans="1:16" ht="14.55" x14ac:dyDescent="0.35">
      <c r="A3" t="s">
        <v>59</v>
      </c>
    </row>
    <row r="4" spans="1:16" ht="14.55" x14ac:dyDescent="0.35">
      <c r="A4" t="e">
        <f>+VLOOKUP(N6,Labels!$A$1:$B$9,2)</f>
        <v>#N/A</v>
      </c>
    </row>
    <row r="6" spans="1:16" ht="14.55" x14ac:dyDescent="0.35">
      <c r="M6" s="1" t="s">
        <v>2</v>
      </c>
      <c r="N6" t="s">
        <v>52</v>
      </c>
    </row>
    <row r="7" spans="1:16" ht="14.55" x14ac:dyDescent="0.35">
      <c r="A7" t="e">
        <f>"Average "&amp;A2&amp;" For Ontarians "&amp;A3&amp;" by Gender and "&amp;A4</f>
        <v>#N/A</v>
      </c>
      <c r="M7" s="1" t="s">
        <v>17</v>
      </c>
      <c r="N7" t="s">
        <v>75</v>
      </c>
    </row>
    <row r="9" spans="1:16" ht="14.55" x14ac:dyDescent="0.35">
      <c r="M9" s="1" t="s">
        <v>54</v>
      </c>
      <c r="N9" s="1" t="s">
        <v>4</v>
      </c>
    </row>
    <row r="10" spans="1:16" ht="14.55" x14ac:dyDescent="0.35">
      <c r="C10" t="s">
        <v>40</v>
      </c>
      <c r="D10" t="s">
        <v>41</v>
      </c>
      <c r="M10" s="1" t="s">
        <v>0</v>
      </c>
      <c r="N10" t="s">
        <v>40</v>
      </c>
      <c r="O10" t="s">
        <v>41</v>
      </c>
    </row>
    <row r="11" spans="1:16" ht="14.55" x14ac:dyDescent="0.35">
      <c r="A11" s="4" t="e">
        <f>+VLOOKUP(K11,Labels!$H$1:$L$22,2)</f>
        <v>#N/A</v>
      </c>
      <c r="B11" s="5">
        <f t="shared" ref="B11:B16" si="0">+C11/D11</f>
        <v>0.68</v>
      </c>
      <c r="C11" s="3">
        <f>+N11</f>
        <v>34000</v>
      </c>
      <c r="D11" s="3">
        <f>+O11</f>
        <v>50000</v>
      </c>
      <c r="E11" s="3"/>
      <c r="F11" s="3"/>
      <c r="G11" s="3"/>
      <c r="H11" s="3"/>
      <c r="I11" s="6" t="e">
        <f>FIND("|",M11)</f>
        <v>#VALUE!</v>
      </c>
      <c r="J11" s="6">
        <f>+IF(ISNUMBER(I11),I11,0)</f>
        <v>0</v>
      </c>
      <c r="K11" s="3" t="str">
        <f>+MID(M11,J11+1,99)</f>
        <v/>
      </c>
      <c r="N11" s="2">
        <v>34000</v>
      </c>
      <c r="O11" s="2">
        <v>50000</v>
      </c>
      <c r="P11" s="2">
        <v>42000</v>
      </c>
    </row>
    <row r="12" spans="1:16" ht="14.55" x14ac:dyDescent="0.35">
      <c r="A12" s="4" t="str">
        <f>+VLOOKUP(K12,Labels!$H$1:$L$22,2)</f>
        <v xml:space="preserve">Agriculture </v>
      </c>
      <c r="B12" s="5">
        <f t="shared" si="0"/>
        <v>0</v>
      </c>
      <c r="C12" s="3">
        <f t="shared" ref="C12:D15" si="1">+N12</f>
        <v>0</v>
      </c>
      <c r="D12" s="3">
        <f t="shared" si="1"/>
        <v>30000</v>
      </c>
      <c r="E12" s="3"/>
      <c r="F12" s="3"/>
      <c r="G12" s="3"/>
      <c r="H12" s="3"/>
      <c r="I12" s="6" t="e">
        <f t="shared" ref="I12:I16" si="2">FIND("|",M12)</f>
        <v>#VALUE!</v>
      </c>
      <c r="J12" s="6">
        <f t="shared" ref="J12:J16" si="3">+IF(ISNUMBER(I12),I12,0)</f>
        <v>0</v>
      </c>
      <c r="K12" s="6">
        <f>1*MID(M12,J12+1,99)</f>
        <v>1</v>
      </c>
      <c r="M12" t="s">
        <v>186</v>
      </c>
      <c r="N12" s="2"/>
      <c r="O12" s="2">
        <v>30000</v>
      </c>
      <c r="P12" s="2">
        <v>29000</v>
      </c>
    </row>
    <row r="13" spans="1:16" ht="14.55" x14ac:dyDescent="0.35">
      <c r="A13" s="4" t="str">
        <f>+VLOOKUP(K13,Labels!$H$1:$L$22,2)</f>
        <v>Forestry &amp; Logging</v>
      </c>
      <c r="B13" s="5" t="e">
        <f t="shared" si="0"/>
        <v>#DIV/0!</v>
      </c>
      <c r="C13" s="3">
        <f t="shared" si="1"/>
        <v>0</v>
      </c>
      <c r="D13" s="3">
        <f t="shared" si="1"/>
        <v>0</v>
      </c>
      <c r="E13" s="3"/>
      <c r="F13" s="3"/>
      <c r="G13" s="3"/>
      <c r="H13" s="3"/>
      <c r="I13" s="6" t="e">
        <f t="shared" si="2"/>
        <v>#VALUE!</v>
      </c>
      <c r="J13" s="6">
        <f t="shared" si="3"/>
        <v>0</v>
      </c>
      <c r="K13" s="6">
        <f t="shared" ref="K13:K32" si="4">1*MID(M13,J13+1,99)</f>
        <v>2</v>
      </c>
      <c r="M13" t="s">
        <v>188</v>
      </c>
      <c r="N13" s="2"/>
      <c r="O13" s="2"/>
      <c r="P13" s="2"/>
    </row>
    <row r="14" spans="1:16" ht="14.55" x14ac:dyDescent="0.35">
      <c r="A14" s="4" t="str">
        <f>+VLOOKUP(K14,Labels!$H$1:$L$22,2)</f>
        <v xml:space="preserve">Fishing, Hunting &amp; Trapping </v>
      </c>
      <c r="B14" s="5" t="e">
        <f t="shared" si="0"/>
        <v>#DIV/0!</v>
      </c>
      <c r="C14" s="3">
        <f t="shared" si="1"/>
        <v>0</v>
      </c>
      <c r="D14" s="3">
        <f t="shared" si="1"/>
        <v>0</v>
      </c>
      <c r="E14" s="3"/>
      <c r="F14" s="3"/>
      <c r="G14" s="3"/>
      <c r="H14" s="3"/>
      <c r="I14" s="6" t="e">
        <f t="shared" si="2"/>
        <v>#VALUE!</v>
      </c>
      <c r="J14" s="6">
        <f t="shared" si="3"/>
        <v>0</v>
      </c>
      <c r="K14" s="6">
        <f t="shared" si="4"/>
        <v>3</v>
      </c>
      <c r="M14" t="s">
        <v>189</v>
      </c>
      <c r="N14" s="2"/>
      <c r="O14" s="2"/>
      <c r="P14" s="2"/>
    </row>
    <row r="15" spans="1:16" ht="14.55" x14ac:dyDescent="0.35">
      <c r="A15" s="4" t="str">
        <f>+VLOOKUP(K15,Labels!$H$1:$L$22,2)</f>
        <v>Mining &amp; Oil &amp; Gas</v>
      </c>
      <c r="B15" s="5">
        <f t="shared" si="0"/>
        <v>0</v>
      </c>
      <c r="C15" s="3">
        <f t="shared" si="1"/>
        <v>0</v>
      </c>
      <c r="D15" s="3">
        <f t="shared" si="1"/>
        <v>74000</v>
      </c>
      <c r="E15" s="3"/>
      <c r="F15" s="3"/>
      <c r="G15" s="3"/>
      <c r="H15" s="3"/>
      <c r="I15" s="6" t="e">
        <f t="shared" si="2"/>
        <v>#VALUE!</v>
      </c>
      <c r="J15" s="6">
        <f t="shared" si="3"/>
        <v>0</v>
      </c>
      <c r="K15" s="6">
        <f t="shared" si="4"/>
        <v>4</v>
      </c>
      <c r="M15" t="s">
        <v>190</v>
      </c>
      <c r="N15" s="2"/>
      <c r="O15" s="2">
        <v>74000</v>
      </c>
      <c r="P15" s="2">
        <v>77000</v>
      </c>
    </row>
    <row r="16" spans="1:16" ht="14.55" x14ac:dyDescent="0.35">
      <c r="A16" s="4" t="str">
        <f>+VLOOKUP(K16,Labels!$H$1:$L$22,2)</f>
        <v xml:space="preserve">Utilities </v>
      </c>
      <c r="B16" s="5">
        <f t="shared" si="0"/>
        <v>0.84883720930232553</v>
      </c>
      <c r="C16" s="3">
        <f t="shared" ref="C16" si="5">+N16</f>
        <v>73000</v>
      </c>
      <c r="D16" s="3">
        <f t="shared" ref="D16" si="6">+O16</f>
        <v>86000</v>
      </c>
      <c r="I16" s="6" t="e">
        <f t="shared" si="2"/>
        <v>#VALUE!</v>
      </c>
      <c r="J16" s="6">
        <f t="shared" si="3"/>
        <v>0</v>
      </c>
      <c r="K16" s="6">
        <f t="shared" si="4"/>
        <v>5</v>
      </c>
      <c r="M16" t="s">
        <v>191</v>
      </c>
      <c r="N16" s="2">
        <v>73000</v>
      </c>
      <c r="O16" s="2">
        <v>86000</v>
      </c>
      <c r="P16" s="2">
        <v>83000</v>
      </c>
    </row>
    <row r="17" spans="1:16" ht="14.55" x14ac:dyDescent="0.35">
      <c r="A17" s="4" t="str">
        <f>+VLOOKUP(K17,Labels!$H$1:$L$22,2)</f>
        <v xml:space="preserve">Construction </v>
      </c>
      <c r="B17" s="5">
        <f t="shared" ref="B17:B32" si="7">+C17/D17</f>
        <v>0.66666666666666663</v>
      </c>
      <c r="C17" s="3">
        <f t="shared" ref="C17:C32" si="8">+N17</f>
        <v>32000</v>
      </c>
      <c r="D17" s="3">
        <f t="shared" ref="D17:D32" si="9">+O17</f>
        <v>48000</v>
      </c>
      <c r="I17" s="6" t="e">
        <f t="shared" ref="I17:I32" si="10">FIND("|",M17)</f>
        <v>#VALUE!</v>
      </c>
      <c r="J17" s="6">
        <f t="shared" ref="J17:J32" si="11">+IF(ISNUMBER(I17),I17,0)</f>
        <v>0</v>
      </c>
      <c r="K17" s="6">
        <f t="shared" si="4"/>
        <v>6</v>
      </c>
      <c r="M17" t="s">
        <v>192</v>
      </c>
      <c r="N17" s="2">
        <v>32000</v>
      </c>
      <c r="O17" s="2">
        <v>48000</v>
      </c>
      <c r="P17" s="2">
        <v>46000</v>
      </c>
    </row>
    <row r="18" spans="1:16" ht="14.55" x14ac:dyDescent="0.35">
      <c r="A18" s="4" t="str">
        <f>+VLOOKUP(K18,Labels!$H$1:$L$22,2)</f>
        <v xml:space="preserve">Durables </v>
      </c>
      <c r="B18" s="5">
        <f t="shared" si="7"/>
        <v>0.77966101694915257</v>
      </c>
      <c r="C18" s="3">
        <f t="shared" si="8"/>
        <v>46000</v>
      </c>
      <c r="D18" s="3">
        <f t="shared" si="9"/>
        <v>59000</v>
      </c>
      <c r="I18" s="6" t="e">
        <f t="shared" si="10"/>
        <v>#VALUE!</v>
      </c>
      <c r="J18" s="6">
        <f t="shared" si="11"/>
        <v>0</v>
      </c>
      <c r="K18" s="6">
        <f t="shared" si="4"/>
        <v>7</v>
      </c>
      <c r="M18" t="s">
        <v>193</v>
      </c>
      <c r="N18" s="2">
        <v>46000</v>
      </c>
      <c r="O18" s="2">
        <v>59000</v>
      </c>
      <c r="P18" s="2">
        <v>56000</v>
      </c>
    </row>
    <row r="19" spans="1:16" ht="14.55" x14ac:dyDescent="0.35">
      <c r="A19" s="4" t="str">
        <f>+VLOOKUP(K19,Labels!$H$1:$L$22,2)</f>
        <v xml:space="preserve">Non-durables </v>
      </c>
      <c r="B19" s="5">
        <f t="shared" si="7"/>
        <v>0.5892857142857143</v>
      </c>
      <c r="C19" s="3">
        <f t="shared" si="8"/>
        <v>33000</v>
      </c>
      <c r="D19" s="3">
        <f t="shared" si="9"/>
        <v>56000</v>
      </c>
      <c r="I19" s="6" t="e">
        <f t="shared" si="10"/>
        <v>#VALUE!</v>
      </c>
      <c r="J19" s="6">
        <f t="shared" si="11"/>
        <v>0</v>
      </c>
      <c r="K19" s="6">
        <f t="shared" si="4"/>
        <v>8</v>
      </c>
      <c r="M19" t="s">
        <v>194</v>
      </c>
      <c r="N19" s="2">
        <v>33000</v>
      </c>
      <c r="O19" s="2">
        <v>56000</v>
      </c>
      <c r="P19" s="2">
        <v>47000</v>
      </c>
    </row>
    <row r="20" spans="1:16" ht="14.55" x14ac:dyDescent="0.35">
      <c r="A20" s="4" t="str">
        <f>+VLOOKUP(K20,Labels!$H$1:$L$22,2)</f>
        <v xml:space="preserve">Wholesale Trade </v>
      </c>
      <c r="B20" s="5">
        <f t="shared" si="7"/>
        <v>0.93103448275862066</v>
      </c>
      <c r="C20" s="3">
        <f t="shared" si="8"/>
        <v>54000</v>
      </c>
      <c r="D20" s="3">
        <f t="shared" si="9"/>
        <v>58000</v>
      </c>
      <c r="I20" s="6" t="e">
        <f t="shared" si="10"/>
        <v>#VALUE!</v>
      </c>
      <c r="J20" s="6">
        <f t="shared" si="11"/>
        <v>0</v>
      </c>
      <c r="K20" s="6">
        <f t="shared" si="4"/>
        <v>9</v>
      </c>
      <c r="M20" t="s">
        <v>195</v>
      </c>
      <c r="N20" s="2">
        <v>54000</v>
      </c>
      <c r="O20" s="2">
        <v>58000</v>
      </c>
      <c r="P20" s="2">
        <v>57000</v>
      </c>
    </row>
    <row r="21" spans="1:16" ht="14.55" x14ac:dyDescent="0.35">
      <c r="A21" s="4" t="str">
        <f>+VLOOKUP(K21,Labels!$H$1:$L$22,2)</f>
        <v xml:space="preserve">Retail Trade </v>
      </c>
      <c r="B21" s="5">
        <f t="shared" si="7"/>
        <v>0.58333333333333337</v>
      </c>
      <c r="C21" s="3">
        <f t="shared" si="8"/>
        <v>21000</v>
      </c>
      <c r="D21" s="3">
        <f t="shared" si="9"/>
        <v>36000</v>
      </c>
      <c r="I21" s="6" t="e">
        <f t="shared" si="10"/>
        <v>#VALUE!</v>
      </c>
      <c r="J21" s="6">
        <f t="shared" si="11"/>
        <v>0</v>
      </c>
      <c r="K21" s="6">
        <f t="shared" si="4"/>
        <v>10</v>
      </c>
      <c r="M21" t="s">
        <v>196</v>
      </c>
      <c r="N21" s="2">
        <v>21000</v>
      </c>
      <c r="O21" s="2">
        <v>36000</v>
      </c>
      <c r="P21" s="2">
        <v>27000</v>
      </c>
    </row>
    <row r="22" spans="1:16" ht="14.55" x14ac:dyDescent="0.35">
      <c r="A22" s="4" t="str">
        <f>+VLOOKUP(K22,Labels!$H$1:$L$22,2)</f>
        <v xml:space="preserve">Transportation &amp; Warehousing </v>
      </c>
      <c r="B22" s="5">
        <f t="shared" si="7"/>
        <v>0.6875</v>
      </c>
      <c r="C22" s="3">
        <f t="shared" si="8"/>
        <v>33000</v>
      </c>
      <c r="D22" s="3">
        <f t="shared" si="9"/>
        <v>48000</v>
      </c>
      <c r="I22" s="6" t="e">
        <f t="shared" si="10"/>
        <v>#VALUE!</v>
      </c>
      <c r="J22" s="6">
        <f t="shared" si="11"/>
        <v>0</v>
      </c>
      <c r="K22" s="6">
        <f t="shared" si="4"/>
        <v>11</v>
      </c>
      <c r="M22" t="s">
        <v>198</v>
      </c>
      <c r="N22" s="2">
        <v>33000</v>
      </c>
      <c r="O22" s="2">
        <v>48000</v>
      </c>
      <c r="P22" s="2">
        <v>45000</v>
      </c>
    </row>
    <row r="23" spans="1:16" ht="14.55" x14ac:dyDescent="0.35">
      <c r="A23" s="4" t="str">
        <f>+VLOOKUP(K23,Labels!$H$1:$L$22,2)</f>
        <v xml:space="preserve">Finance &amp; Insurance </v>
      </c>
      <c r="B23" s="5">
        <f t="shared" si="7"/>
        <v>0.6067415730337079</v>
      </c>
      <c r="C23" s="3">
        <f t="shared" si="8"/>
        <v>54000</v>
      </c>
      <c r="D23" s="3">
        <f t="shared" si="9"/>
        <v>89000</v>
      </c>
      <c r="I23" s="6" t="e">
        <f t="shared" si="10"/>
        <v>#VALUE!</v>
      </c>
      <c r="J23" s="6">
        <f t="shared" si="11"/>
        <v>0</v>
      </c>
      <c r="K23" s="6">
        <f t="shared" si="4"/>
        <v>12</v>
      </c>
      <c r="M23" t="s">
        <v>199</v>
      </c>
      <c r="N23" s="2">
        <v>54000</v>
      </c>
      <c r="O23" s="2">
        <v>89000</v>
      </c>
      <c r="P23" s="2">
        <v>69000</v>
      </c>
    </row>
    <row r="24" spans="1:16" ht="14.55" x14ac:dyDescent="0.35">
      <c r="A24" s="4" t="str">
        <f>+VLOOKUP(K24,Labels!$H$1:$L$22,2)</f>
        <v xml:space="preserve">Real Estate &amp; Leasing </v>
      </c>
      <c r="B24" s="5">
        <f t="shared" si="7"/>
        <v>0.76271186440677963</v>
      </c>
      <c r="C24" s="3">
        <f t="shared" si="8"/>
        <v>45000</v>
      </c>
      <c r="D24" s="3">
        <f t="shared" si="9"/>
        <v>59000</v>
      </c>
      <c r="I24" s="6" t="e">
        <f t="shared" si="10"/>
        <v>#VALUE!</v>
      </c>
      <c r="J24" s="6">
        <f t="shared" si="11"/>
        <v>0</v>
      </c>
      <c r="K24" s="6">
        <f t="shared" si="4"/>
        <v>13</v>
      </c>
      <c r="M24" t="s">
        <v>200</v>
      </c>
      <c r="N24" s="2">
        <v>45000</v>
      </c>
      <c r="O24" s="2">
        <v>59000</v>
      </c>
      <c r="P24" s="2">
        <v>53000</v>
      </c>
    </row>
    <row r="25" spans="1:16" ht="14.55" x14ac:dyDescent="0.35">
      <c r="A25" s="4" t="str">
        <f>+VLOOKUP(K25,Labels!$H$1:$L$22,2)</f>
        <v>Prof., Scientific &amp; Tech. Serv.</v>
      </c>
      <c r="B25" s="5">
        <f t="shared" si="7"/>
        <v>0.73239436619718312</v>
      </c>
      <c r="C25" s="3">
        <f t="shared" si="8"/>
        <v>52000</v>
      </c>
      <c r="D25" s="3">
        <f t="shared" si="9"/>
        <v>71000</v>
      </c>
      <c r="I25" s="6" t="e">
        <f t="shared" si="10"/>
        <v>#VALUE!</v>
      </c>
      <c r="J25" s="6">
        <f t="shared" si="11"/>
        <v>0</v>
      </c>
      <c r="K25" s="6">
        <f t="shared" si="4"/>
        <v>14</v>
      </c>
      <c r="M25" t="s">
        <v>201</v>
      </c>
      <c r="N25" s="2">
        <v>52000</v>
      </c>
      <c r="O25" s="2">
        <v>71000</v>
      </c>
      <c r="P25" s="2">
        <v>63000</v>
      </c>
    </row>
    <row r="26" spans="1:16" x14ac:dyDescent="0.3">
      <c r="A26" s="4" t="str">
        <f>+VLOOKUP(K26,Labels!$H$1:$L$22,2)</f>
        <v>Bus., building &amp; support serv.</v>
      </c>
      <c r="B26" s="5">
        <f t="shared" si="7"/>
        <v>0.8928571428571429</v>
      </c>
      <c r="C26" s="3">
        <f t="shared" si="8"/>
        <v>25000</v>
      </c>
      <c r="D26" s="3">
        <f t="shared" si="9"/>
        <v>28000</v>
      </c>
      <c r="I26" s="6" t="e">
        <f t="shared" si="10"/>
        <v>#VALUE!</v>
      </c>
      <c r="J26" s="6">
        <f t="shared" si="11"/>
        <v>0</v>
      </c>
      <c r="K26" s="6">
        <f t="shared" si="4"/>
        <v>15</v>
      </c>
      <c r="M26" t="s">
        <v>202</v>
      </c>
      <c r="N26" s="2">
        <v>25000</v>
      </c>
      <c r="O26" s="2">
        <v>28000</v>
      </c>
      <c r="P26" s="2">
        <v>27000</v>
      </c>
    </row>
    <row r="27" spans="1:16" x14ac:dyDescent="0.3">
      <c r="A27" s="4" t="str">
        <f>+VLOOKUP(K27,Labels!$H$1:$L$22,2)</f>
        <v xml:space="preserve">Educational Services </v>
      </c>
      <c r="B27" s="5">
        <f t="shared" si="7"/>
        <v>0.671875</v>
      </c>
      <c r="C27" s="3">
        <f t="shared" si="8"/>
        <v>43000</v>
      </c>
      <c r="D27" s="3">
        <f t="shared" si="9"/>
        <v>64000</v>
      </c>
      <c r="I27" s="6" t="e">
        <f t="shared" si="10"/>
        <v>#VALUE!</v>
      </c>
      <c r="J27" s="6">
        <f t="shared" si="11"/>
        <v>0</v>
      </c>
      <c r="K27" s="6">
        <f t="shared" si="4"/>
        <v>16</v>
      </c>
      <c r="M27" t="s">
        <v>203</v>
      </c>
      <c r="N27" s="2">
        <v>43000</v>
      </c>
      <c r="O27" s="2">
        <v>64000</v>
      </c>
      <c r="P27" s="2">
        <v>51000</v>
      </c>
    </row>
    <row r="28" spans="1:16" x14ac:dyDescent="0.3">
      <c r="A28" s="4" t="str">
        <f>+VLOOKUP(K28,Labels!$H$1:$L$22,2)</f>
        <v xml:space="preserve">Health Care &amp; Social Assistance </v>
      </c>
      <c r="B28" s="5">
        <f t="shared" si="7"/>
        <v>0.60606060606060608</v>
      </c>
      <c r="C28" s="3">
        <f t="shared" si="8"/>
        <v>40000</v>
      </c>
      <c r="D28" s="3">
        <f t="shared" si="9"/>
        <v>66000</v>
      </c>
      <c r="I28" s="6" t="e">
        <f t="shared" si="10"/>
        <v>#VALUE!</v>
      </c>
      <c r="J28" s="6">
        <f t="shared" si="11"/>
        <v>0</v>
      </c>
      <c r="K28" s="6">
        <f t="shared" si="4"/>
        <v>17</v>
      </c>
      <c r="M28" t="s">
        <v>204</v>
      </c>
      <c r="N28" s="2">
        <v>40000</v>
      </c>
      <c r="O28" s="2">
        <v>66000</v>
      </c>
      <c r="P28" s="2">
        <v>44000</v>
      </c>
    </row>
    <row r="29" spans="1:16" x14ac:dyDescent="0.3">
      <c r="A29" s="4" t="str">
        <f>+VLOOKUP(K29,Labels!$H$1:$L$22,2)</f>
        <v>Inform., Cult. &amp; Recr.</v>
      </c>
      <c r="B29" s="5">
        <f t="shared" si="7"/>
        <v>0.5714285714285714</v>
      </c>
      <c r="C29" s="3">
        <f t="shared" si="8"/>
        <v>28000</v>
      </c>
      <c r="D29" s="3">
        <f t="shared" si="9"/>
        <v>49000</v>
      </c>
      <c r="I29" s="6" t="e">
        <f t="shared" si="10"/>
        <v>#VALUE!</v>
      </c>
      <c r="J29" s="6">
        <f t="shared" si="11"/>
        <v>0</v>
      </c>
      <c r="K29" s="6">
        <f t="shared" si="4"/>
        <v>18</v>
      </c>
      <c r="M29" t="s">
        <v>205</v>
      </c>
      <c r="N29" s="2">
        <v>28000</v>
      </c>
      <c r="O29" s="2">
        <v>49000</v>
      </c>
      <c r="P29" s="2">
        <v>41000</v>
      </c>
    </row>
    <row r="30" spans="1:16" x14ac:dyDescent="0.3">
      <c r="A30" s="4" t="str">
        <f>+VLOOKUP(K30,Labels!$H$1:$L$22,2)</f>
        <v xml:space="preserve">Accomm. &amp; Food Services </v>
      </c>
      <c r="B30" s="5">
        <f t="shared" si="7"/>
        <v>0.6958333333333333</v>
      </c>
      <c r="C30" s="3">
        <f t="shared" si="8"/>
        <v>16700</v>
      </c>
      <c r="D30" s="3">
        <f t="shared" si="9"/>
        <v>24000</v>
      </c>
      <c r="I30" s="6" t="e">
        <f t="shared" si="10"/>
        <v>#VALUE!</v>
      </c>
      <c r="J30" s="6">
        <f t="shared" si="11"/>
        <v>0</v>
      </c>
      <c r="K30" s="6">
        <f t="shared" si="4"/>
        <v>19</v>
      </c>
      <c r="M30" t="s">
        <v>206</v>
      </c>
      <c r="N30" s="2">
        <v>16700</v>
      </c>
      <c r="O30" s="2">
        <v>24000</v>
      </c>
      <c r="P30" s="2">
        <v>19700</v>
      </c>
    </row>
    <row r="31" spans="1:16" x14ac:dyDescent="0.3">
      <c r="A31" s="4" t="str">
        <f>+VLOOKUP(K31,Labels!$H$1:$L$22,2)</f>
        <v xml:space="preserve">Other Services </v>
      </c>
      <c r="B31" s="5">
        <f t="shared" si="7"/>
        <v>0.48979591836734693</v>
      </c>
      <c r="C31" s="3">
        <f t="shared" si="8"/>
        <v>24000</v>
      </c>
      <c r="D31" s="3">
        <f t="shared" si="9"/>
        <v>49000</v>
      </c>
      <c r="I31" s="6" t="e">
        <f t="shared" si="10"/>
        <v>#VALUE!</v>
      </c>
      <c r="J31" s="6">
        <f t="shared" si="11"/>
        <v>0</v>
      </c>
      <c r="K31" s="6">
        <f t="shared" si="4"/>
        <v>20</v>
      </c>
      <c r="M31" t="s">
        <v>207</v>
      </c>
      <c r="N31" s="2">
        <v>24000</v>
      </c>
      <c r="O31" s="2">
        <v>49000</v>
      </c>
      <c r="P31" s="2">
        <v>33000</v>
      </c>
    </row>
    <row r="32" spans="1:16" x14ac:dyDescent="0.3">
      <c r="A32" s="4" t="str">
        <f>+VLOOKUP(K32,Labels!$H$1:$L$22,2)</f>
        <v xml:space="preserve">Public Administration </v>
      </c>
      <c r="B32" s="5">
        <f t="shared" si="7"/>
        <v>0.81428571428571428</v>
      </c>
      <c r="C32" s="3">
        <f t="shared" si="8"/>
        <v>57000</v>
      </c>
      <c r="D32" s="3">
        <f t="shared" si="9"/>
        <v>70000</v>
      </c>
      <c r="I32" s="6" t="e">
        <f t="shared" si="10"/>
        <v>#VALUE!</v>
      </c>
      <c r="J32" s="6">
        <f t="shared" si="11"/>
        <v>0</v>
      </c>
      <c r="K32" s="6">
        <f t="shared" si="4"/>
        <v>21</v>
      </c>
      <c r="M32" t="s">
        <v>209</v>
      </c>
      <c r="N32" s="2">
        <v>57000</v>
      </c>
      <c r="O32" s="2">
        <v>70000</v>
      </c>
      <c r="P32" s="2">
        <v>64000</v>
      </c>
    </row>
    <row r="33" spans="9:11" x14ac:dyDescent="0.3">
      <c r="I33" s="6"/>
      <c r="J33" s="6"/>
      <c r="K33" s="3"/>
    </row>
    <row r="34" spans="9:11" x14ac:dyDescent="0.3">
      <c r="I34" s="6"/>
      <c r="J34" s="6"/>
      <c r="K34" s="3"/>
    </row>
    <row r="35" spans="9:11" x14ac:dyDescent="0.3">
      <c r="I35" s="6"/>
      <c r="J35" s="6"/>
      <c r="K35" s="3"/>
    </row>
    <row r="58" spans="1:1" x14ac:dyDescent="0.3">
      <c r="A58" t="s">
        <v>60</v>
      </c>
    </row>
  </sheetData>
  <printOptions horizontalCentered="1" gridLines="1"/>
  <pageMargins left="0.70866141732283472" right="0.70866141732283472" top="0.74803149606299213" bottom="0.74803149606299213" header="0.31496062992125984" footer="0.31496062992125984"/>
  <pageSetup scale="67" fitToHeight="0" orientation="landscape" r:id="rId2"/>
  <headerFooter>
    <oddHeader>Page &amp;P&amp;RSlid_Tables_All_Earnings - V3 - 2011.xlsx (Slid_Tables_All_Earnings - V3 - 2011).xlsx</oddHeader>
    <oddFooter>&amp;A</oddFooter>
  </headerFooter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06"/>
  <sheetViews>
    <sheetView tabSelected="1" workbookViewId="0">
      <selection activeCell="C3" sqref="C3"/>
    </sheetView>
  </sheetViews>
  <sheetFormatPr defaultRowHeight="14.4" x14ac:dyDescent="0.3"/>
  <cols>
    <col min="1" max="1" width="15.33203125" bestFit="1" customWidth="1"/>
    <col min="2" max="2" width="19.21875" bestFit="1" customWidth="1"/>
    <col min="3" max="3" width="7.44140625" bestFit="1" customWidth="1"/>
    <col min="4" max="4" width="7.6640625" bestFit="1" customWidth="1"/>
    <col min="5" max="5" width="21.44140625" bestFit="1" customWidth="1"/>
    <col min="6" max="6" width="7.33203125" bestFit="1" customWidth="1"/>
    <col min="7" max="7" width="6.77734375" bestFit="1" customWidth="1"/>
    <col min="8" max="8" width="17.44140625" bestFit="1" customWidth="1"/>
    <col min="9" max="9" width="13.6640625" bestFit="1" customWidth="1"/>
    <col min="10" max="10" width="18" bestFit="1" customWidth="1"/>
    <col min="11" max="11" width="17.88671875" bestFit="1" customWidth="1"/>
    <col min="12" max="12" width="26.21875" bestFit="1" customWidth="1"/>
    <col min="13" max="14" width="20.88671875" bestFit="1" customWidth="1"/>
    <col min="15" max="15" width="23" bestFit="1" customWidth="1"/>
    <col min="16" max="16" width="31.33203125" bestFit="1" customWidth="1"/>
    <col min="17" max="18" width="26" bestFit="1" customWidth="1"/>
    <col min="19" max="19" width="18.77734375" bestFit="1" customWidth="1"/>
    <col min="20" max="20" width="27.109375" bestFit="1" customWidth="1"/>
    <col min="21" max="22" width="21.77734375" bestFit="1" customWidth="1"/>
    <col min="23" max="23" width="23.88671875" bestFit="1" customWidth="1"/>
    <col min="24" max="24" width="32.21875" bestFit="1" customWidth="1"/>
    <col min="25" max="26" width="26.77734375" bestFit="1" customWidth="1"/>
    <col min="27" max="27" width="12.21875" bestFit="1" customWidth="1"/>
    <col min="28" max="28" width="8.33203125" bestFit="1" customWidth="1"/>
    <col min="29" max="29" width="8.109375" bestFit="1" customWidth="1"/>
    <col min="30" max="30" width="10.77734375" bestFit="1" customWidth="1"/>
    <col min="31" max="31" width="11.77734375" bestFit="1" customWidth="1"/>
    <col min="32" max="32" width="15" bestFit="1" customWidth="1"/>
    <col min="33" max="33" width="13.77734375" bestFit="1" customWidth="1"/>
    <col min="34" max="34" width="11.5546875" bestFit="1" customWidth="1"/>
    <col min="35" max="35" width="14.77734375" bestFit="1" customWidth="1"/>
    <col min="36" max="37" width="17.77734375" bestFit="1" customWidth="1"/>
    <col min="38" max="38" width="11.77734375" bestFit="1" customWidth="1"/>
    <col min="39" max="39" width="19.21875" bestFit="1" customWidth="1"/>
    <col min="40" max="40" width="7.44140625" bestFit="1" customWidth="1"/>
    <col min="41" max="41" width="7.6640625" bestFit="1" customWidth="1"/>
    <col min="42" max="42" width="21.44140625" bestFit="1" customWidth="1"/>
    <col min="43" max="43" width="7.33203125" bestFit="1" customWidth="1"/>
    <col min="44" max="44" width="6.77734375" bestFit="1" customWidth="1"/>
    <col min="45" max="45" width="17.44140625" bestFit="1" customWidth="1"/>
    <col min="46" max="46" width="13.6640625" bestFit="1" customWidth="1"/>
    <col min="47" max="47" width="18" bestFit="1" customWidth="1"/>
    <col min="48" max="48" width="17.88671875" bestFit="1" customWidth="1"/>
    <col min="49" max="49" width="26.21875" bestFit="1" customWidth="1"/>
    <col min="50" max="51" width="20.88671875" bestFit="1" customWidth="1"/>
    <col min="52" max="52" width="23" bestFit="1" customWidth="1"/>
    <col min="53" max="53" width="31.33203125" bestFit="1" customWidth="1"/>
    <col min="54" max="55" width="26" bestFit="1" customWidth="1"/>
    <col min="56" max="56" width="18.77734375" bestFit="1" customWidth="1"/>
    <col min="57" max="57" width="27.109375" bestFit="1" customWidth="1"/>
    <col min="58" max="59" width="21.77734375" bestFit="1" customWidth="1"/>
    <col min="60" max="60" width="23.88671875" bestFit="1" customWidth="1"/>
    <col min="61" max="61" width="32.21875" bestFit="1" customWidth="1"/>
    <col min="62" max="63" width="26.77734375" bestFit="1" customWidth="1"/>
    <col min="64" max="64" width="12.21875" bestFit="1" customWidth="1"/>
    <col min="65" max="65" width="8.33203125" bestFit="1" customWidth="1"/>
    <col min="66" max="66" width="8.109375" bestFit="1" customWidth="1"/>
    <col min="67" max="67" width="10.77734375" bestFit="1" customWidth="1"/>
    <col min="68" max="68" width="11.77734375" bestFit="1" customWidth="1"/>
    <col min="69" max="69" width="15" bestFit="1" customWidth="1"/>
    <col min="70" max="70" width="13.77734375" bestFit="1" customWidth="1"/>
    <col min="71" max="71" width="11.5546875" bestFit="1" customWidth="1"/>
    <col min="72" max="72" width="14.77734375" bestFit="1" customWidth="1"/>
    <col min="73" max="74" width="17.77734375" bestFit="1" customWidth="1"/>
    <col min="75" max="75" width="11.77734375" bestFit="1" customWidth="1"/>
  </cols>
  <sheetData>
    <row r="1" spans="1:38" ht="14.55" x14ac:dyDescent="0.35">
      <c r="A1" s="18" t="s">
        <v>17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165</v>
      </c>
      <c r="G1" s="18" t="s">
        <v>4</v>
      </c>
      <c r="H1" s="18" t="s">
        <v>5</v>
      </c>
      <c r="I1" s="18" t="s">
        <v>6</v>
      </c>
      <c r="J1" s="18" t="s">
        <v>7</v>
      </c>
      <c r="K1" s="18" t="s">
        <v>8</v>
      </c>
      <c r="L1" s="18" t="s">
        <v>9</v>
      </c>
      <c r="M1" s="18" t="s">
        <v>10</v>
      </c>
      <c r="N1" s="18" t="s">
        <v>11</v>
      </c>
      <c r="O1" s="18" t="s">
        <v>64</v>
      </c>
      <c r="P1" s="18" t="s">
        <v>65</v>
      </c>
      <c r="Q1" s="18" t="s">
        <v>66</v>
      </c>
      <c r="R1" s="18" t="s">
        <v>67</v>
      </c>
      <c r="S1" s="18" t="s">
        <v>12</v>
      </c>
      <c r="T1" s="18" t="s">
        <v>13</v>
      </c>
      <c r="U1" s="18" t="s">
        <v>14</v>
      </c>
      <c r="V1" s="18" t="s">
        <v>15</v>
      </c>
      <c r="W1" s="18" t="s">
        <v>68</v>
      </c>
      <c r="X1" s="18" t="s">
        <v>69</v>
      </c>
      <c r="Y1" s="18" t="s">
        <v>70</v>
      </c>
      <c r="Z1" s="18" t="s">
        <v>71</v>
      </c>
      <c r="AA1" s="18" t="s">
        <v>16</v>
      </c>
      <c r="AB1" s="18" t="s">
        <v>18</v>
      </c>
      <c r="AC1" s="18" t="s">
        <v>19</v>
      </c>
      <c r="AD1" s="18" t="s">
        <v>20</v>
      </c>
      <c r="AE1" s="18" t="s">
        <v>72</v>
      </c>
      <c r="AF1" s="18" t="s">
        <v>73</v>
      </c>
      <c r="AG1" s="18" t="s">
        <v>74</v>
      </c>
      <c r="AH1" s="18" t="s">
        <v>21</v>
      </c>
      <c r="AI1" s="18" t="s">
        <v>75</v>
      </c>
      <c r="AJ1" s="18" t="s">
        <v>76</v>
      </c>
      <c r="AK1" s="18" t="s">
        <v>149</v>
      </c>
      <c r="AL1" s="17" t="s">
        <v>164</v>
      </c>
    </row>
    <row r="2" spans="1:38" ht="14.55" x14ac:dyDescent="0.35">
      <c r="A2" s="18" t="s">
        <v>35</v>
      </c>
      <c r="B2" s="18" t="s">
        <v>185</v>
      </c>
      <c r="C2" s="18" t="s">
        <v>185</v>
      </c>
      <c r="D2" s="18" t="s">
        <v>23</v>
      </c>
      <c r="E2" s="18" t="s">
        <v>166</v>
      </c>
      <c r="F2" s="18">
        <v>2011</v>
      </c>
      <c r="G2" s="18" t="s">
        <v>185</v>
      </c>
      <c r="H2" s="18" t="s">
        <v>185</v>
      </c>
      <c r="I2" s="18" t="s">
        <v>185</v>
      </c>
      <c r="J2" s="18" t="s">
        <v>185</v>
      </c>
      <c r="K2" s="18">
        <v>42000</v>
      </c>
      <c r="L2" s="18">
        <v>1000</v>
      </c>
      <c r="M2" s="18">
        <v>439</v>
      </c>
      <c r="N2" s="18" t="s">
        <v>24</v>
      </c>
      <c r="O2" s="18">
        <v>42000</v>
      </c>
      <c r="P2" s="18">
        <v>1000</v>
      </c>
      <c r="Q2" s="18">
        <v>439</v>
      </c>
      <c r="R2" s="18" t="s">
        <v>24</v>
      </c>
      <c r="S2" s="18">
        <v>7585000</v>
      </c>
      <c r="T2" s="18">
        <v>1000</v>
      </c>
      <c r="U2" s="18">
        <v>40600</v>
      </c>
      <c r="V2" s="18" t="s">
        <v>24</v>
      </c>
      <c r="W2" s="18">
        <v>7585000</v>
      </c>
      <c r="X2" s="18">
        <v>1000</v>
      </c>
      <c r="Y2" s="18">
        <v>40600</v>
      </c>
      <c r="Z2" s="18" t="s">
        <v>24</v>
      </c>
      <c r="AA2" s="18">
        <v>7585000</v>
      </c>
      <c r="AB2" s="18" t="s">
        <v>185</v>
      </c>
      <c r="AC2" s="18" t="s">
        <v>185</v>
      </c>
      <c r="AD2" s="18" t="s">
        <v>185</v>
      </c>
      <c r="AE2" s="18" t="s">
        <v>185</v>
      </c>
      <c r="AF2" s="18" t="s">
        <v>185</v>
      </c>
      <c r="AG2" s="18" t="s">
        <v>185</v>
      </c>
      <c r="AH2" s="18" t="s">
        <v>185</v>
      </c>
      <c r="AI2" s="18" t="s">
        <v>185</v>
      </c>
      <c r="AJ2" s="18" t="s">
        <v>185</v>
      </c>
      <c r="AK2" s="18">
        <v>42000</v>
      </c>
      <c r="AL2" s="17">
        <v>1.0452380952</v>
      </c>
    </row>
    <row r="3" spans="1:38" ht="14.55" x14ac:dyDescent="0.35">
      <c r="A3" s="18" t="s">
        <v>28</v>
      </c>
      <c r="B3" s="18" t="s">
        <v>185</v>
      </c>
      <c r="C3" s="18" t="s">
        <v>185</v>
      </c>
      <c r="D3" s="18" t="s">
        <v>23</v>
      </c>
      <c r="E3" s="18" t="s">
        <v>166</v>
      </c>
      <c r="F3" s="18">
        <v>2011</v>
      </c>
      <c r="G3" s="18" t="s">
        <v>185</v>
      </c>
      <c r="H3" s="18" t="s">
        <v>185</v>
      </c>
      <c r="I3" s="18" t="s">
        <v>185</v>
      </c>
      <c r="J3" s="18" t="s">
        <v>185</v>
      </c>
      <c r="K3" s="18">
        <v>42000</v>
      </c>
      <c r="L3" s="18">
        <v>1000</v>
      </c>
      <c r="M3" s="18">
        <v>439</v>
      </c>
      <c r="N3" s="18" t="s">
        <v>24</v>
      </c>
      <c r="O3" s="18">
        <v>42000</v>
      </c>
      <c r="P3" s="18">
        <v>1000</v>
      </c>
      <c r="Q3" s="18">
        <v>439</v>
      </c>
      <c r="R3" s="18" t="s">
        <v>24</v>
      </c>
      <c r="S3" s="18">
        <v>7585000</v>
      </c>
      <c r="T3" s="18">
        <v>1000</v>
      </c>
      <c r="U3" s="18">
        <v>40600</v>
      </c>
      <c r="V3" s="18" t="s">
        <v>24</v>
      </c>
      <c r="W3" s="18">
        <v>7585000</v>
      </c>
      <c r="X3" s="18">
        <v>1000</v>
      </c>
      <c r="Y3" s="18">
        <v>40600</v>
      </c>
      <c r="Z3" s="18" t="s">
        <v>24</v>
      </c>
      <c r="AA3" s="18">
        <v>7585000</v>
      </c>
      <c r="AB3" s="18" t="s">
        <v>185</v>
      </c>
      <c r="AC3" s="18" t="s">
        <v>185</v>
      </c>
      <c r="AD3" s="18" t="s">
        <v>185</v>
      </c>
      <c r="AE3" s="18" t="s">
        <v>185</v>
      </c>
      <c r="AF3" s="18" t="s">
        <v>185</v>
      </c>
      <c r="AG3" s="18" t="s">
        <v>185</v>
      </c>
      <c r="AH3" s="18" t="s">
        <v>185</v>
      </c>
      <c r="AI3" s="18" t="s">
        <v>185</v>
      </c>
      <c r="AJ3" s="18" t="s">
        <v>185</v>
      </c>
      <c r="AK3" s="18">
        <v>42000</v>
      </c>
      <c r="AL3" s="17">
        <v>1.0452380952</v>
      </c>
    </row>
    <row r="4" spans="1:38" ht="14.55" x14ac:dyDescent="0.35">
      <c r="A4" s="18" t="s">
        <v>56</v>
      </c>
      <c r="B4" s="18" t="s">
        <v>185</v>
      </c>
      <c r="C4" s="18" t="s">
        <v>185</v>
      </c>
      <c r="D4" s="18" t="s">
        <v>23</v>
      </c>
      <c r="E4" s="18" t="s">
        <v>166</v>
      </c>
      <c r="F4" s="18">
        <v>2011</v>
      </c>
      <c r="G4" s="18" t="s">
        <v>185</v>
      </c>
      <c r="H4" s="18" t="s">
        <v>185</v>
      </c>
      <c r="I4" s="18" t="s">
        <v>185</v>
      </c>
      <c r="J4" s="18" t="s">
        <v>185</v>
      </c>
      <c r="K4" s="18">
        <v>42000</v>
      </c>
      <c r="L4" s="18">
        <v>1000</v>
      </c>
      <c r="M4" s="18">
        <v>439</v>
      </c>
      <c r="N4" s="18" t="s">
        <v>24</v>
      </c>
      <c r="O4" s="18">
        <v>42000</v>
      </c>
      <c r="P4" s="18">
        <v>1000</v>
      </c>
      <c r="Q4" s="18">
        <v>439</v>
      </c>
      <c r="R4" s="18" t="s">
        <v>24</v>
      </c>
      <c r="S4" s="18">
        <v>7585000</v>
      </c>
      <c r="T4" s="18">
        <v>1000</v>
      </c>
      <c r="U4" s="18">
        <v>40600</v>
      </c>
      <c r="V4" s="18" t="s">
        <v>24</v>
      </c>
      <c r="W4" s="18">
        <v>7585000</v>
      </c>
      <c r="X4" s="18">
        <v>1000</v>
      </c>
      <c r="Y4" s="18">
        <v>40600</v>
      </c>
      <c r="Z4" s="18" t="s">
        <v>24</v>
      </c>
      <c r="AA4" s="18">
        <v>7585000</v>
      </c>
      <c r="AB4" s="18" t="s">
        <v>185</v>
      </c>
      <c r="AC4" s="18" t="s">
        <v>185</v>
      </c>
      <c r="AD4" s="18" t="s">
        <v>185</v>
      </c>
      <c r="AE4" s="18" t="s">
        <v>185</v>
      </c>
      <c r="AF4" s="18" t="s">
        <v>185</v>
      </c>
      <c r="AG4" s="18" t="s">
        <v>185</v>
      </c>
      <c r="AH4" s="18" t="s">
        <v>185</v>
      </c>
      <c r="AI4" s="18" t="s">
        <v>185</v>
      </c>
      <c r="AJ4" s="18" t="s">
        <v>185</v>
      </c>
      <c r="AK4" s="18">
        <v>42000</v>
      </c>
      <c r="AL4" s="17">
        <v>1.0452380952</v>
      </c>
    </row>
    <row r="5" spans="1:38" ht="14.55" x14ac:dyDescent="0.35">
      <c r="A5" s="18" t="s">
        <v>56</v>
      </c>
      <c r="B5" s="18" t="s">
        <v>22</v>
      </c>
      <c r="C5" s="18" t="s">
        <v>185</v>
      </c>
      <c r="D5" s="18" t="s">
        <v>23</v>
      </c>
      <c r="E5" s="18" t="s">
        <v>166</v>
      </c>
      <c r="F5" s="18">
        <v>2011</v>
      </c>
      <c r="G5" s="18" t="s">
        <v>185</v>
      </c>
      <c r="H5" s="18" t="s">
        <v>185</v>
      </c>
      <c r="I5" s="18" t="s">
        <v>185</v>
      </c>
      <c r="J5" s="18" t="s">
        <v>22</v>
      </c>
      <c r="K5" s="18">
        <v>52000</v>
      </c>
      <c r="L5" s="18">
        <v>1000</v>
      </c>
      <c r="M5" s="18">
        <v>737</v>
      </c>
      <c r="N5" s="18" t="s">
        <v>24</v>
      </c>
      <c r="O5" s="18">
        <v>52000</v>
      </c>
      <c r="P5" s="18">
        <v>1000</v>
      </c>
      <c r="Q5" s="18">
        <v>737</v>
      </c>
      <c r="R5" s="18" t="s">
        <v>24</v>
      </c>
      <c r="S5" s="18">
        <v>4490000</v>
      </c>
      <c r="T5" s="18">
        <v>1000</v>
      </c>
      <c r="U5" s="18">
        <v>59600</v>
      </c>
      <c r="V5" s="18" t="s">
        <v>24</v>
      </c>
      <c r="W5" s="18">
        <v>4490000</v>
      </c>
      <c r="X5" s="18">
        <v>1000</v>
      </c>
      <c r="Y5" s="18">
        <v>59600</v>
      </c>
      <c r="Z5" s="18" t="s">
        <v>24</v>
      </c>
      <c r="AA5" s="18">
        <v>4490000</v>
      </c>
      <c r="AB5" s="18" t="s">
        <v>185</v>
      </c>
      <c r="AC5" s="18" t="s">
        <v>185</v>
      </c>
      <c r="AD5" s="18" t="s">
        <v>185</v>
      </c>
      <c r="AE5" s="18" t="s">
        <v>185</v>
      </c>
      <c r="AF5" s="18" t="s">
        <v>185</v>
      </c>
      <c r="AG5" s="18" t="s">
        <v>185</v>
      </c>
      <c r="AH5" s="18" t="s">
        <v>185</v>
      </c>
      <c r="AI5" s="18" t="s">
        <v>185</v>
      </c>
      <c r="AJ5" s="18" t="s">
        <v>185</v>
      </c>
      <c r="AK5" s="18">
        <v>52000</v>
      </c>
      <c r="AL5" s="17">
        <v>1.4173076923000001</v>
      </c>
    </row>
    <row r="6" spans="1:38" ht="14.55" x14ac:dyDescent="0.35">
      <c r="A6" s="18" t="s">
        <v>56</v>
      </c>
      <c r="B6" s="18" t="s">
        <v>26</v>
      </c>
      <c r="C6" s="18" t="s">
        <v>185</v>
      </c>
      <c r="D6" s="18" t="s">
        <v>23</v>
      </c>
      <c r="E6" s="18" t="s">
        <v>166</v>
      </c>
      <c r="F6" s="18">
        <v>2011</v>
      </c>
      <c r="G6" s="18" t="s">
        <v>185</v>
      </c>
      <c r="H6" s="18" t="s">
        <v>185</v>
      </c>
      <c r="I6" s="18" t="s">
        <v>185</v>
      </c>
      <c r="J6" s="18" t="s">
        <v>26</v>
      </c>
      <c r="K6" s="18">
        <v>29000</v>
      </c>
      <c r="L6" s="18">
        <v>1000</v>
      </c>
      <c r="M6" s="18">
        <v>673</v>
      </c>
      <c r="N6" s="18" t="s">
        <v>24</v>
      </c>
      <c r="O6" s="18">
        <v>29000</v>
      </c>
      <c r="P6" s="18">
        <v>1000</v>
      </c>
      <c r="Q6" s="18">
        <v>673</v>
      </c>
      <c r="R6" s="18" t="s">
        <v>24</v>
      </c>
      <c r="S6" s="18">
        <v>3082000</v>
      </c>
      <c r="T6" s="18">
        <v>1000</v>
      </c>
      <c r="U6" s="18">
        <v>53100</v>
      </c>
      <c r="V6" s="18" t="s">
        <v>24</v>
      </c>
      <c r="W6" s="18">
        <v>3082000</v>
      </c>
      <c r="X6" s="18">
        <v>1000</v>
      </c>
      <c r="Y6" s="18">
        <v>53100</v>
      </c>
      <c r="Z6" s="18" t="s">
        <v>24</v>
      </c>
      <c r="AA6" s="18">
        <v>3082000</v>
      </c>
      <c r="AB6" s="18" t="s">
        <v>185</v>
      </c>
      <c r="AC6" s="18" t="s">
        <v>185</v>
      </c>
      <c r="AD6" s="18" t="s">
        <v>185</v>
      </c>
      <c r="AE6" s="18" t="s">
        <v>185</v>
      </c>
      <c r="AF6" s="18" t="s">
        <v>185</v>
      </c>
      <c r="AG6" s="18" t="s">
        <v>185</v>
      </c>
      <c r="AH6" s="18" t="s">
        <v>185</v>
      </c>
      <c r="AI6" s="18" t="s">
        <v>185</v>
      </c>
      <c r="AJ6" s="18" t="s">
        <v>185</v>
      </c>
      <c r="AK6" s="18">
        <v>29000</v>
      </c>
      <c r="AL6" s="17">
        <v>2.3206896551999998</v>
      </c>
    </row>
    <row r="7" spans="1:38" ht="14.55" x14ac:dyDescent="0.35">
      <c r="A7" s="18" t="s">
        <v>28</v>
      </c>
      <c r="B7" s="18" t="s">
        <v>27</v>
      </c>
      <c r="C7" s="18" t="s">
        <v>185</v>
      </c>
      <c r="D7" s="18" t="s">
        <v>23</v>
      </c>
      <c r="E7" s="18" t="s">
        <v>166</v>
      </c>
      <c r="F7" s="18">
        <v>2011</v>
      </c>
      <c r="G7" s="18" t="s">
        <v>185</v>
      </c>
      <c r="H7" s="18" t="s">
        <v>185</v>
      </c>
      <c r="I7" s="18" t="s">
        <v>27</v>
      </c>
      <c r="J7" s="18" t="s">
        <v>185</v>
      </c>
      <c r="K7" s="18">
        <v>11500</v>
      </c>
      <c r="L7" s="18">
        <v>1000</v>
      </c>
      <c r="M7" s="18">
        <v>420</v>
      </c>
      <c r="N7" s="18" t="s">
        <v>24</v>
      </c>
      <c r="O7" s="18">
        <v>11500</v>
      </c>
      <c r="P7" s="18">
        <v>1000</v>
      </c>
      <c r="Q7" s="18">
        <v>420</v>
      </c>
      <c r="R7" s="18" t="s">
        <v>24</v>
      </c>
      <c r="S7" s="18">
        <v>1176000</v>
      </c>
      <c r="T7" s="18">
        <v>1000</v>
      </c>
      <c r="U7" s="18">
        <v>24300</v>
      </c>
      <c r="V7" s="18" t="s">
        <v>24</v>
      </c>
      <c r="W7" s="18">
        <v>1176000</v>
      </c>
      <c r="X7" s="18">
        <v>1000</v>
      </c>
      <c r="Y7" s="18">
        <v>24300</v>
      </c>
      <c r="Z7" s="18" t="s">
        <v>24</v>
      </c>
      <c r="AA7" s="18">
        <v>1176000</v>
      </c>
      <c r="AB7" s="18" t="s">
        <v>185</v>
      </c>
      <c r="AC7" s="18" t="s">
        <v>185</v>
      </c>
      <c r="AD7" s="18" t="s">
        <v>185</v>
      </c>
      <c r="AE7" s="18" t="s">
        <v>185</v>
      </c>
      <c r="AF7" s="18" t="s">
        <v>185</v>
      </c>
      <c r="AG7" s="18" t="s">
        <v>185</v>
      </c>
      <c r="AH7" s="18" t="s">
        <v>185</v>
      </c>
      <c r="AI7" s="18" t="s">
        <v>185</v>
      </c>
      <c r="AJ7" s="18" t="s">
        <v>185</v>
      </c>
      <c r="AK7" s="18">
        <v>11500</v>
      </c>
      <c r="AL7" s="17">
        <v>3.6521739129999999</v>
      </c>
    </row>
    <row r="8" spans="1:38" ht="14.55" x14ac:dyDescent="0.35">
      <c r="A8" s="18" t="s">
        <v>28</v>
      </c>
      <c r="B8" s="18" t="s">
        <v>29</v>
      </c>
      <c r="C8" s="18" t="s">
        <v>185</v>
      </c>
      <c r="D8" s="18" t="s">
        <v>23</v>
      </c>
      <c r="E8" s="18" t="s">
        <v>166</v>
      </c>
      <c r="F8" s="18">
        <v>2011</v>
      </c>
      <c r="G8" s="18" t="s">
        <v>185</v>
      </c>
      <c r="H8" s="18" t="s">
        <v>185</v>
      </c>
      <c r="I8" s="18" t="s">
        <v>29</v>
      </c>
      <c r="J8" s="18" t="s">
        <v>185</v>
      </c>
      <c r="K8" s="18">
        <v>39000</v>
      </c>
      <c r="L8" s="18">
        <v>1000</v>
      </c>
      <c r="M8" s="18">
        <v>1050</v>
      </c>
      <c r="N8" s="18" t="s">
        <v>24</v>
      </c>
      <c r="O8" s="18">
        <v>39000</v>
      </c>
      <c r="P8" s="18">
        <v>1000</v>
      </c>
      <c r="Q8" s="18">
        <v>1050</v>
      </c>
      <c r="R8" s="18" t="s">
        <v>24</v>
      </c>
      <c r="S8" s="18">
        <v>1560000</v>
      </c>
      <c r="T8" s="18">
        <v>1000</v>
      </c>
      <c r="U8" s="18">
        <v>22900</v>
      </c>
      <c r="V8" s="18" t="s">
        <v>24</v>
      </c>
      <c r="W8" s="18">
        <v>1560000</v>
      </c>
      <c r="X8" s="18">
        <v>1000</v>
      </c>
      <c r="Y8" s="18">
        <v>22900</v>
      </c>
      <c r="Z8" s="18" t="s">
        <v>24</v>
      </c>
      <c r="AA8" s="18">
        <v>1560000</v>
      </c>
      <c r="AB8" s="18" t="s">
        <v>185</v>
      </c>
      <c r="AC8" s="18" t="s">
        <v>185</v>
      </c>
      <c r="AD8" s="18" t="s">
        <v>185</v>
      </c>
      <c r="AE8" s="18" t="s">
        <v>185</v>
      </c>
      <c r="AF8" s="18" t="s">
        <v>185</v>
      </c>
      <c r="AG8" s="18" t="s">
        <v>185</v>
      </c>
      <c r="AH8" s="18" t="s">
        <v>185</v>
      </c>
      <c r="AI8" s="18" t="s">
        <v>185</v>
      </c>
      <c r="AJ8" s="18" t="s">
        <v>185</v>
      </c>
      <c r="AK8" s="18">
        <v>39000</v>
      </c>
      <c r="AL8" s="17">
        <v>2.6923076923</v>
      </c>
    </row>
    <row r="9" spans="1:38" ht="14.55" x14ac:dyDescent="0.35">
      <c r="A9" s="18" t="s">
        <v>28</v>
      </c>
      <c r="B9" s="18" t="s">
        <v>30</v>
      </c>
      <c r="C9" s="18" t="s">
        <v>185</v>
      </c>
      <c r="D9" s="18" t="s">
        <v>23</v>
      </c>
      <c r="E9" s="18" t="s">
        <v>166</v>
      </c>
      <c r="F9" s="18">
        <v>2011</v>
      </c>
      <c r="G9" s="18" t="s">
        <v>185</v>
      </c>
      <c r="H9" s="18" t="s">
        <v>185</v>
      </c>
      <c r="I9" s="18" t="s">
        <v>30</v>
      </c>
      <c r="J9" s="18" t="s">
        <v>185</v>
      </c>
      <c r="K9" s="18">
        <v>56000</v>
      </c>
      <c r="L9" s="18">
        <v>1000</v>
      </c>
      <c r="M9" s="18">
        <v>1590</v>
      </c>
      <c r="N9" s="18" t="s">
        <v>24</v>
      </c>
      <c r="O9" s="18">
        <v>56000</v>
      </c>
      <c r="P9" s="18">
        <v>1000</v>
      </c>
      <c r="Q9" s="18">
        <v>1590</v>
      </c>
      <c r="R9" s="18" t="s">
        <v>24</v>
      </c>
      <c r="S9" s="18">
        <v>1591000</v>
      </c>
      <c r="T9" s="18">
        <v>1000</v>
      </c>
      <c r="U9" s="18">
        <v>20700</v>
      </c>
      <c r="V9" s="18" t="s">
        <v>24</v>
      </c>
      <c r="W9" s="18">
        <v>1591000</v>
      </c>
      <c r="X9" s="18">
        <v>1000</v>
      </c>
      <c r="Y9" s="18">
        <v>20700</v>
      </c>
      <c r="Z9" s="18" t="s">
        <v>24</v>
      </c>
      <c r="AA9" s="18">
        <v>1591000</v>
      </c>
      <c r="AB9" s="18" t="s">
        <v>185</v>
      </c>
      <c r="AC9" s="18" t="s">
        <v>185</v>
      </c>
      <c r="AD9" s="18" t="s">
        <v>185</v>
      </c>
      <c r="AE9" s="18" t="s">
        <v>185</v>
      </c>
      <c r="AF9" s="18" t="s">
        <v>185</v>
      </c>
      <c r="AG9" s="18" t="s">
        <v>185</v>
      </c>
      <c r="AH9" s="18" t="s">
        <v>185</v>
      </c>
      <c r="AI9" s="18" t="s">
        <v>185</v>
      </c>
      <c r="AJ9" s="18" t="s">
        <v>185</v>
      </c>
      <c r="AK9" s="18">
        <v>56000</v>
      </c>
      <c r="AL9" s="17">
        <v>2.8392857142999999</v>
      </c>
    </row>
    <row r="10" spans="1:38" ht="14.55" x14ac:dyDescent="0.35">
      <c r="A10" s="18" t="s">
        <v>28</v>
      </c>
      <c r="B10" s="18" t="s">
        <v>31</v>
      </c>
      <c r="C10" s="18" t="s">
        <v>185</v>
      </c>
      <c r="D10" s="18" t="s">
        <v>23</v>
      </c>
      <c r="E10" s="18" t="s">
        <v>166</v>
      </c>
      <c r="F10" s="18">
        <v>2011</v>
      </c>
      <c r="G10" s="18" t="s">
        <v>185</v>
      </c>
      <c r="H10" s="18" t="s">
        <v>185</v>
      </c>
      <c r="I10" s="18" t="s">
        <v>31</v>
      </c>
      <c r="J10" s="18" t="s">
        <v>185</v>
      </c>
      <c r="K10" s="18">
        <v>58000</v>
      </c>
      <c r="L10" s="18">
        <v>1000</v>
      </c>
      <c r="M10" s="18">
        <v>1710</v>
      </c>
      <c r="N10" s="18" t="s">
        <v>24</v>
      </c>
      <c r="O10" s="18">
        <v>58000</v>
      </c>
      <c r="P10" s="18">
        <v>1000</v>
      </c>
      <c r="Q10" s="18">
        <v>1710</v>
      </c>
      <c r="R10" s="18" t="s">
        <v>24</v>
      </c>
      <c r="S10" s="18">
        <v>1741000</v>
      </c>
      <c r="T10" s="18">
        <v>1000</v>
      </c>
      <c r="U10" s="18">
        <v>25400</v>
      </c>
      <c r="V10" s="18" t="s">
        <v>24</v>
      </c>
      <c r="W10" s="18">
        <v>1741000</v>
      </c>
      <c r="X10" s="18">
        <v>1000</v>
      </c>
      <c r="Y10" s="18">
        <v>25400</v>
      </c>
      <c r="Z10" s="18" t="s">
        <v>24</v>
      </c>
      <c r="AA10" s="18">
        <v>1741000</v>
      </c>
      <c r="AB10" s="18" t="s">
        <v>185</v>
      </c>
      <c r="AC10" s="18" t="s">
        <v>185</v>
      </c>
      <c r="AD10" s="18" t="s">
        <v>185</v>
      </c>
      <c r="AE10" s="18" t="s">
        <v>185</v>
      </c>
      <c r="AF10" s="18" t="s">
        <v>185</v>
      </c>
      <c r="AG10" s="18" t="s">
        <v>185</v>
      </c>
      <c r="AH10" s="18" t="s">
        <v>185</v>
      </c>
      <c r="AI10" s="18" t="s">
        <v>185</v>
      </c>
      <c r="AJ10" s="18" t="s">
        <v>185</v>
      </c>
      <c r="AK10" s="18">
        <v>58000</v>
      </c>
      <c r="AL10" s="17">
        <v>2.9482758621</v>
      </c>
    </row>
    <row r="11" spans="1:38" ht="14.55" x14ac:dyDescent="0.35">
      <c r="A11" s="18" t="s">
        <v>28</v>
      </c>
      <c r="B11" s="18" t="s">
        <v>32</v>
      </c>
      <c r="C11" s="18" t="s">
        <v>185</v>
      </c>
      <c r="D11" s="18" t="s">
        <v>23</v>
      </c>
      <c r="E11" s="18" t="s">
        <v>166</v>
      </c>
      <c r="F11" s="18">
        <v>2011</v>
      </c>
      <c r="G11" s="18" t="s">
        <v>185</v>
      </c>
      <c r="H11" s="18" t="s">
        <v>185</v>
      </c>
      <c r="I11" s="18" t="s">
        <v>32</v>
      </c>
      <c r="J11" s="18" t="s">
        <v>185</v>
      </c>
      <c r="K11" s="18">
        <v>45000</v>
      </c>
      <c r="L11" s="18">
        <v>1000</v>
      </c>
      <c r="M11" s="18">
        <v>1990</v>
      </c>
      <c r="N11" s="18" t="s">
        <v>24</v>
      </c>
      <c r="O11" s="18">
        <v>45000</v>
      </c>
      <c r="P11" s="18">
        <v>1000</v>
      </c>
      <c r="Q11" s="18">
        <v>1990</v>
      </c>
      <c r="R11" s="18" t="s">
        <v>24</v>
      </c>
      <c r="S11" s="18">
        <v>1105000</v>
      </c>
      <c r="T11" s="18">
        <v>1000</v>
      </c>
      <c r="U11" s="18">
        <v>22000</v>
      </c>
      <c r="V11" s="18" t="s">
        <v>24</v>
      </c>
      <c r="W11" s="18">
        <v>1105000</v>
      </c>
      <c r="X11" s="18">
        <v>1000</v>
      </c>
      <c r="Y11" s="18">
        <v>22000</v>
      </c>
      <c r="Z11" s="18" t="s">
        <v>24</v>
      </c>
      <c r="AA11" s="18">
        <v>1105000</v>
      </c>
      <c r="AB11" s="18" t="s">
        <v>185</v>
      </c>
      <c r="AC11" s="18" t="s">
        <v>185</v>
      </c>
      <c r="AD11" s="18" t="s">
        <v>185</v>
      </c>
      <c r="AE11" s="18" t="s">
        <v>185</v>
      </c>
      <c r="AF11" s="18" t="s">
        <v>185</v>
      </c>
      <c r="AG11" s="18" t="s">
        <v>185</v>
      </c>
      <c r="AH11" s="18" t="s">
        <v>185</v>
      </c>
      <c r="AI11" s="18" t="s">
        <v>185</v>
      </c>
      <c r="AJ11" s="18" t="s">
        <v>185</v>
      </c>
      <c r="AK11" s="18">
        <v>45000</v>
      </c>
      <c r="AL11" s="17">
        <v>4.4222222222000003</v>
      </c>
    </row>
    <row r="12" spans="1:38" ht="14.55" x14ac:dyDescent="0.35">
      <c r="A12" s="18" t="s">
        <v>28</v>
      </c>
      <c r="B12" s="18" t="s">
        <v>33</v>
      </c>
      <c r="C12" s="18" t="s">
        <v>185</v>
      </c>
      <c r="D12" s="18" t="s">
        <v>23</v>
      </c>
      <c r="E12" s="18" t="s">
        <v>166</v>
      </c>
      <c r="F12" s="18">
        <v>2011</v>
      </c>
      <c r="G12" s="18" t="s">
        <v>185</v>
      </c>
      <c r="H12" s="18" t="s">
        <v>185</v>
      </c>
      <c r="I12" s="18" t="s">
        <v>33</v>
      </c>
      <c r="J12" s="18" t="s">
        <v>185</v>
      </c>
      <c r="K12" s="18">
        <v>18100</v>
      </c>
      <c r="L12" s="18">
        <v>1000</v>
      </c>
      <c r="M12" s="18">
        <v>1790</v>
      </c>
      <c r="N12" s="18" t="s">
        <v>25</v>
      </c>
      <c r="O12" s="18">
        <v>18100</v>
      </c>
      <c r="P12" s="18">
        <v>1000</v>
      </c>
      <c r="Q12" s="18">
        <v>1790</v>
      </c>
      <c r="R12" s="18" t="s">
        <v>25</v>
      </c>
      <c r="S12" s="18">
        <v>412000</v>
      </c>
      <c r="T12" s="18">
        <v>1000</v>
      </c>
      <c r="U12" s="18">
        <v>20700</v>
      </c>
      <c r="V12" s="18" t="s">
        <v>25</v>
      </c>
      <c r="W12" s="18">
        <v>412000</v>
      </c>
      <c r="X12" s="18">
        <v>1000</v>
      </c>
      <c r="Y12" s="18">
        <v>20700</v>
      </c>
      <c r="Z12" s="18" t="s">
        <v>25</v>
      </c>
      <c r="AA12" s="18">
        <v>412000</v>
      </c>
      <c r="AB12" s="18" t="s">
        <v>185</v>
      </c>
      <c r="AC12" s="18" t="s">
        <v>185</v>
      </c>
      <c r="AD12" s="18" t="s">
        <v>185</v>
      </c>
      <c r="AE12" s="18" t="s">
        <v>185</v>
      </c>
      <c r="AF12" s="18" t="s">
        <v>185</v>
      </c>
      <c r="AG12" s="18" t="s">
        <v>185</v>
      </c>
      <c r="AH12" s="18" t="s">
        <v>185</v>
      </c>
      <c r="AI12" s="18" t="s">
        <v>185</v>
      </c>
      <c r="AJ12" s="18" t="s">
        <v>185</v>
      </c>
      <c r="AK12" s="18">
        <v>18100</v>
      </c>
      <c r="AL12" s="17">
        <v>9.8895027623999994</v>
      </c>
    </row>
    <row r="13" spans="1:38" ht="14.55" x14ac:dyDescent="0.35">
      <c r="A13" s="18" t="s">
        <v>35</v>
      </c>
      <c r="B13" s="18" t="s">
        <v>34</v>
      </c>
      <c r="C13" s="18" t="s">
        <v>185</v>
      </c>
      <c r="D13" s="18" t="s">
        <v>23</v>
      </c>
      <c r="E13" s="18" t="s">
        <v>166</v>
      </c>
      <c r="F13" s="18">
        <v>2011</v>
      </c>
      <c r="G13" s="18" t="s">
        <v>185</v>
      </c>
      <c r="H13" s="18" t="s">
        <v>34</v>
      </c>
      <c r="I13" s="18" t="s">
        <v>185</v>
      </c>
      <c r="J13" s="18" t="s">
        <v>185</v>
      </c>
      <c r="K13" s="18">
        <v>21000</v>
      </c>
      <c r="L13" s="18">
        <v>1000</v>
      </c>
      <c r="M13" s="18">
        <v>1300</v>
      </c>
      <c r="N13" s="18" t="s">
        <v>25</v>
      </c>
      <c r="O13" s="18">
        <v>21000</v>
      </c>
      <c r="P13" s="18">
        <v>1000</v>
      </c>
      <c r="Q13" s="18">
        <v>1300</v>
      </c>
      <c r="R13" s="18" t="s">
        <v>25</v>
      </c>
      <c r="S13" s="18">
        <v>743000</v>
      </c>
      <c r="T13" s="18">
        <v>1000</v>
      </c>
      <c r="U13" s="18">
        <v>34500</v>
      </c>
      <c r="V13" s="18" t="s">
        <v>24</v>
      </c>
      <c r="W13" s="18">
        <v>743000</v>
      </c>
      <c r="X13" s="18">
        <v>1000</v>
      </c>
      <c r="Y13" s="18">
        <v>34500</v>
      </c>
      <c r="Z13" s="18" t="s">
        <v>24</v>
      </c>
      <c r="AA13" s="18">
        <v>743000</v>
      </c>
      <c r="AB13" s="18" t="s">
        <v>185</v>
      </c>
      <c r="AC13" s="18" t="s">
        <v>185</v>
      </c>
      <c r="AD13" s="18" t="s">
        <v>185</v>
      </c>
      <c r="AE13" s="18" t="s">
        <v>185</v>
      </c>
      <c r="AF13" s="18" t="s">
        <v>185</v>
      </c>
      <c r="AG13" s="18" t="s">
        <v>185</v>
      </c>
      <c r="AH13" s="18" t="s">
        <v>185</v>
      </c>
      <c r="AI13" s="18" t="s">
        <v>185</v>
      </c>
      <c r="AJ13" s="18" t="s">
        <v>185</v>
      </c>
      <c r="AK13" s="18">
        <v>21000</v>
      </c>
      <c r="AL13" s="17">
        <v>6.1904761905000001</v>
      </c>
    </row>
    <row r="14" spans="1:38" ht="14.55" x14ac:dyDescent="0.35">
      <c r="A14" s="18" t="s">
        <v>35</v>
      </c>
      <c r="B14" s="18" t="s">
        <v>36</v>
      </c>
      <c r="C14" s="18" t="s">
        <v>185</v>
      </c>
      <c r="D14" s="18" t="s">
        <v>23</v>
      </c>
      <c r="E14" s="18" t="s">
        <v>166</v>
      </c>
      <c r="F14" s="18">
        <v>2011</v>
      </c>
      <c r="G14" s="18" t="s">
        <v>185</v>
      </c>
      <c r="H14" s="18" t="s">
        <v>36</v>
      </c>
      <c r="I14" s="18" t="s">
        <v>185</v>
      </c>
      <c r="J14" s="18" t="s">
        <v>185</v>
      </c>
      <c r="K14" s="18">
        <v>35000</v>
      </c>
      <c r="L14" s="18">
        <v>1000</v>
      </c>
      <c r="M14" s="18">
        <v>1150</v>
      </c>
      <c r="N14" s="18" t="s">
        <v>24</v>
      </c>
      <c r="O14" s="18">
        <v>35000</v>
      </c>
      <c r="P14" s="18">
        <v>1000</v>
      </c>
      <c r="Q14" s="18">
        <v>1150</v>
      </c>
      <c r="R14" s="18" t="s">
        <v>24</v>
      </c>
      <c r="S14" s="18">
        <v>899000</v>
      </c>
      <c r="T14" s="18">
        <v>1000</v>
      </c>
      <c r="U14" s="18">
        <v>37300</v>
      </c>
      <c r="V14" s="18" t="s">
        <v>24</v>
      </c>
      <c r="W14" s="18">
        <v>899000</v>
      </c>
      <c r="X14" s="18">
        <v>1000</v>
      </c>
      <c r="Y14" s="18">
        <v>37300</v>
      </c>
      <c r="Z14" s="18" t="s">
        <v>24</v>
      </c>
      <c r="AA14" s="18">
        <v>899000</v>
      </c>
      <c r="AB14" s="18" t="s">
        <v>185</v>
      </c>
      <c r="AC14" s="18" t="s">
        <v>185</v>
      </c>
      <c r="AD14" s="18" t="s">
        <v>185</v>
      </c>
      <c r="AE14" s="18" t="s">
        <v>185</v>
      </c>
      <c r="AF14" s="18" t="s">
        <v>185</v>
      </c>
      <c r="AG14" s="18" t="s">
        <v>185</v>
      </c>
      <c r="AH14" s="18" t="s">
        <v>185</v>
      </c>
      <c r="AI14" s="18" t="s">
        <v>185</v>
      </c>
      <c r="AJ14" s="18" t="s">
        <v>185</v>
      </c>
      <c r="AK14" s="18">
        <v>35000</v>
      </c>
      <c r="AL14" s="17">
        <v>3.2857142857000001</v>
      </c>
    </row>
    <row r="15" spans="1:38" ht="14.55" x14ac:dyDescent="0.35">
      <c r="A15" s="18" t="s">
        <v>35</v>
      </c>
      <c r="B15" s="18" t="s">
        <v>37</v>
      </c>
      <c r="C15" s="18" t="s">
        <v>185</v>
      </c>
      <c r="D15" s="18" t="s">
        <v>23</v>
      </c>
      <c r="E15" s="18" t="s">
        <v>166</v>
      </c>
      <c r="F15" s="18">
        <v>2011</v>
      </c>
      <c r="G15" s="18" t="s">
        <v>185</v>
      </c>
      <c r="H15" s="18" t="s">
        <v>37</v>
      </c>
      <c r="I15" s="18" t="s">
        <v>185</v>
      </c>
      <c r="J15" s="18" t="s">
        <v>185</v>
      </c>
      <c r="K15" s="18">
        <v>37000</v>
      </c>
      <c r="L15" s="18">
        <v>1000</v>
      </c>
      <c r="M15" s="18">
        <v>712</v>
      </c>
      <c r="N15" s="18" t="s">
        <v>24</v>
      </c>
      <c r="O15" s="18">
        <v>37000</v>
      </c>
      <c r="P15" s="18">
        <v>1000</v>
      </c>
      <c r="Q15" s="18">
        <v>712</v>
      </c>
      <c r="R15" s="18" t="s">
        <v>24</v>
      </c>
      <c r="S15" s="18">
        <v>3595000</v>
      </c>
      <c r="T15" s="18">
        <v>1000</v>
      </c>
      <c r="U15" s="18">
        <v>72000</v>
      </c>
      <c r="V15" s="18" t="s">
        <v>24</v>
      </c>
      <c r="W15" s="18">
        <v>3595000</v>
      </c>
      <c r="X15" s="18">
        <v>1000</v>
      </c>
      <c r="Y15" s="18">
        <v>72000</v>
      </c>
      <c r="Z15" s="18" t="s">
        <v>24</v>
      </c>
      <c r="AA15" s="18">
        <v>3595000</v>
      </c>
      <c r="AB15" s="18" t="s">
        <v>185</v>
      </c>
      <c r="AC15" s="18" t="s">
        <v>185</v>
      </c>
      <c r="AD15" s="18" t="s">
        <v>185</v>
      </c>
      <c r="AE15" s="18" t="s">
        <v>185</v>
      </c>
      <c r="AF15" s="18" t="s">
        <v>185</v>
      </c>
      <c r="AG15" s="18" t="s">
        <v>185</v>
      </c>
      <c r="AH15" s="18" t="s">
        <v>185</v>
      </c>
      <c r="AI15" s="18" t="s">
        <v>185</v>
      </c>
      <c r="AJ15" s="18" t="s">
        <v>185</v>
      </c>
      <c r="AK15" s="18">
        <v>37000</v>
      </c>
      <c r="AL15" s="17">
        <v>1.9243243243000001</v>
      </c>
    </row>
    <row r="16" spans="1:38" ht="14.55" x14ac:dyDescent="0.35">
      <c r="A16" s="18" t="s">
        <v>35</v>
      </c>
      <c r="B16" s="18" t="s">
        <v>38</v>
      </c>
      <c r="C16" s="18" t="s">
        <v>185</v>
      </c>
      <c r="D16" s="18" t="s">
        <v>23</v>
      </c>
      <c r="E16" s="18" t="s">
        <v>166</v>
      </c>
      <c r="F16" s="18">
        <v>2011</v>
      </c>
      <c r="G16" s="18" t="s">
        <v>185</v>
      </c>
      <c r="H16" s="18" t="s">
        <v>38</v>
      </c>
      <c r="I16" s="18" t="s">
        <v>185</v>
      </c>
      <c r="J16" s="18" t="s">
        <v>185</v>
      </c>
      <c r="K16" s="18">
        <v>58000</v>
      </c>
      <c r="L16" s="18">
        <v>1000</v>
      </c>
      <c r="M16" s="18">
        <v>1880</v>
      </c>
      <c r="N16" s="18" t="s">
        <v>24</v>
      </c>
      <c r="O16" s="18">
        <v>58000</v>
      </c>
      <c r="P16" s="18">
        <v>1000</v>
      </c>
      <c r="Q16" s="18">
        <v>1880</v>
      </c>
      <c r="R16" s="18" t="s">
        <v>24</v>
      </c>
      <c r="S16" s="18">
        <v>1417000</v>
      </c>
      <c r="T16" s="18">
        <v>1000</v>
      </c>
      <c r="U16" s="18">
        <v>57900</v>
      </c>
      <c r="V16" s="18" t="s">
        <v>24</v>
      </c>
      <c r="W16" s="18">
        <v>1417000</v>
      </c>
      <c r="X16" s="18">
        <v>1000</v>
      </c>
      <c r="Y16" s="18">
        <v>57900</v>
      </c>
      <c r="Z16" s="18" t="s">
        <v>24</v>
      </c>
      <c r="AA16" s="18">
        <v>1417000</v>
      </c>
      <c r="AB16" s="18" t="s">
        <v>185</v>
      </c>
      <c r="AC16" s="18" t="s">
        <v>185</v>
      </c>
      <c r="AD16" s="18" t="s">
        <v>185</v>
      </c>
      <c r="AE16" s="18" t="s">
        <v>185</v>
      </c>
      <c r="AF16" s="18" t="s">
        <v>185</v>
      </c>
      <c r="AG16" s="18" t="s">
        <v>185</v>
      </c>
      <c r="AH16" s="18" t="s">
        <v>185</v>
      </c>
      <c r="AI16" s="18" t="s">
        <v>185</v>
      </c>
      <c r="AJ16" s="18" t="s">
        <v>185</v>
      </c>
      <c r="AK16" s="18">
        <v>58000</v>
      </c>
      <c r="AL16" s="17">
        <v>3.2413793103000001</v>
      </c>
    </row>
    <row r="17" spans="1:38" ht="14.55" x14ac:dyDescent="0.35">
      <c r="A17" s="18" t="s">
        <v>35</v>
      </c>
      <c r="B17" s="18" t="s">
        <v>214</v>
      </c>
      <c r="C17" s="18" t="s">
        <v>185</v>
      </c>
      <c r="D17" s="18" t="s">
        <v>23</v>
      </c>
      <c r="E17" s="18" t="s">
        <v>166</v>
      </c>
      <c r="F17" s="18">
        <v>2011</v>
      </c>
      <c r="G17" s="18" t="s">
        <v>185</v>
      </c>
      <c r="H17" s="18" t="s">
        <v>39</v>
      </c>
      <c r="I17" s="18" t="s">
        <v>185</v>
      </c>
      <c r="J17" s="18" t="s">
        <v>185</v>
      </c>
      <c r="K17" s="18">
        <v>72000</v>
      </c>
      <c r="L17" s="18">
        <v>1000</v>
      </c>
      <c r="M17" s="18">
        <v>3910</v>
      </c>
      <c r="N17" s="18" t="s">
        <v>25</v>
      </c>
      <c r="O17" s="18">
        <v>72000</v>
      </c>
      <c r="P17" s="18">
        <v>1000</v>
      </c>
      <c r="Q17" s="18">
        <v>3910</v>
      </c>
      <c r="R17" s="18" t="s">
        <v>25</v>
      </c>
      <c r="S17" s="18">
        <v>737000</v>
      </c>
      <c r="T17" s="18">
        <v>1000</v>
      </c>
      <c r="U17" s="18">
        <v>42600</v>
      </c>
      <c r="V17" s="18" t="s">
        <v>25</v>
      </c>
      <c r="W17" s="18">
        <v>737000</v>
      </c>
      <c r="X17" s="18">
        <v>1000</v>
      </c>
      <c r="Y17" s="18">
        <v>42600</v>
      </c>
      <c r="Z17" s="18" t="s">
        <v>25</v>
      </c>
      <c r="AA17" s="18">
        <v>737000</v>
      </c>
      <c r="AB17" s="18" t="s">
        <v>185</v>
      </c>
      <c r="AC17" s="18" t="s">
        <v>185</v>
      </c>
      <c r="AD17" s="18" t="s">
        <v>185</v>
      </c>
      <c r="AE17" s="18" t="s">
        <v>185</v>
      </c>
      <c r="AF17" s="18" t="s">
        <v>185</v>
      </c>
      <c r="AG17" s="18" t="s">
        <v>185</v>
      </c>
      <c r="AH17" s="18" t="s">
        <v>185</v>
      </c>
      <c r="AI17" s="18" t="s">
        <v>185</v>
      </c>
      <c r="AJ17" s="18" t="s">
        <v>185</v>
      </c>
      <c r="AK17" s="18">
        <v>72000</v>
      </c>
      <c r="AL17" s="17">
        <v>5.4305555555999998</v>
      </c>
    </row>
    <row r="18" spans="1:38" ht="14.55" x14ac:dyDescent="0.35">
      <c r="A18" s="18" t="s">
        <v>35</v>
      </c>
      <c r="B18" s="18" t="s">
        <v>185</v>
      </c>
      <c r="C18" s="18" t="s">
        <v>185</v>
      </c>
      <c r="D18" s="18" t="s">
        <v>23</v>
      </c>
      <c r="E18" s="18" t="s">
        <v>166</v>
      </c>
      <c r="F18" s="18">
        <v>2011</v>
      </c>
      <c r="G18" s="18" t="s">
        <v>40</v>
      </c>
      <c r="H18" s="18" t="s">
        <v>185</v>
      </c>
      <c r="I18" s="18" t="s">
        <v>185</v>
      </c>
      <c r="J18" s="18" t="s">
        <v>185</v>
      </c>
      <c r="K18" s="18">
        <v>34000</v>
      </c>
      <c r="L18" s="18">
        <v>1000</v>
      </c>
      <c r="M18" s="18">
        <v>583</v>
      </c>
      <c r="N18" s="18" t="s">
        <v>24</v>
      </c>
      <c r="O18" s="18">
        <v>34000</v>
      </c>
      <c r="P18" s="18">
        <v>1000</v>
      </c>
      <c r="Q18" s="18">
        <v>583</v>
      </c>
      <c r="R18" s="18" t="s">
        <v>24</v>
      </c>
      <c r="S18" s="18">
        <v>3613000</v>
      </c>
      <c r="T18" s="18">
        <v>1000</v>
      </c>
      <c r="U18" s="18">
        <v>35300</v>
      </c>
      <c r="V18" s="18" t="s">
        <v>24</v>
      </c>
      <c r="W18" s="18">
        <v>3613000</v>
      </c>
      <c r="X18" s="18">
        <v>1000</v>
      </c>
      <c r="Y18" s="18">
        <v>35300</v>
      </c>
      <c r="Z18" s="18" t="s">
        <v>24</v>
      </c>
      <c r="AA18" s="18">
        <v>3613000</v>
      </c>
      <c r="AB18" s="18" t="s">
        <v>185</v>
      </c>
      <c r="AC18" s="18" t="s">
        <v>185</v>
      </c>
      <c r="AD18" s="18" t="s">
        <v>185</v>
      </c>
      <c r="AE18" s="18" t="s">
        <v>185</v>
      </c>
      <c r="AF18" s="18" t="s">
        <v>185</v>
      </c>
      <c r="AG18" s="18" t="s">
        <v>185</v>
      </c>
      <c r="AH18" s="18" t="s">
        <v>185</v>
      </c>
      <c r="AI18" s="18" t="s">
        <v>185</v>
      </c>
      <c r="AJ18" s="18" t="s">
        <v>185</v>
      </c>
      <c r="AK18" s="18">
        <v>34000</v>
      </c>
      <c r="AL18" s="17">
        <v>1.7147058824000001</v>
      </c>
    </row>
    <row r="19" spans="1:38" ht="14.55" x14ac:dyDescent="0.35">
      <c r="A19" s="18" t="s">
        <v>28</v>
      </c>
      <c r="B19" s="18" t="s">
        <v>185</v>
      </c>
      <c r="C19" s="18" t="s">
        <v>185</v>
      </c>
      <c r="D19" s="18" t="s">
        <v>23</v>
      </c>
      <c r="E19" s="18" t="s">
        <v>166</v>
      </c>
      <c r="F19" s="18">
        <v>2011</v>
      </c>
      <c r="G19" s="18" t="s">
        <v>40</v>
      </c>
      <c r="H19" s="18" t="s">
        <v>185</v>
      </c>
      <c r="I19" s="18" t="s">
        <v>185</v>
      </c>
      <c r="J19" s="18" t="s">
        <v>185</v>
      </c>
      <c r="K19" s="18">
        <v>34000</v>
      </c>
      <c r="L19" s="18">
        <v>1000</v>
      </c>
      <c r="M19" s="18">
        <v>583</v>
      </c>
      <c r="N19" s="18" t="s">
        <v>24</v>
      </c>
      <c r="O19" s="18">
        <v>34000</v>
      </c>
      <c r="P19" s="18">
        <v>1000</v>
      </c>
      <c r="Q19" s="18">
        <v>583</v>
      </c>
      <c r="R19" s="18" t="s">
        <v>24</v>
      </c>
      <c r="S19" s="18">
        <v>3613000</v>
      </c>
      <c r="T19" s="18">
        <v>1000</v>
      </c>
      <c r="U19" s="18">
        <v>35300</v>
      </c>
      <c r="V19" s="18" t="s">
        <v>24</v>
      </c>
      <c r="W19" s="18">
        <v>3613000</v>
      </c>
      <c r="X19" s="18">
        <v>1000</v>
      </c>
      <c r="Y19" s="18">
        <v>35300</v>
      </c>
      <c r="Z19" s="18" t="s">
        <v>24</v>
      </c>
      <c r="AA19" s="18">
        <v>3613000</v>
      </c>
      <c r="AB19" s="18" t="s">
        <v>185</v>
      </c>
      <c r="AC19" s="18" t="s">
        <v>185</v>
      </c>
      <c r="AD19" s="18" t="s">
        <v>185</v>
      </c>
      <c r="AE19" s="18" t="s">
        <v>185</v>
      </c>
      <c r="AF19" s="18" t="s">
        <v>185</v>
      </c>
      <c r="AG19" s="18" t="s">
        <v>185</v>
      </c>
      <c r="AH19" s="18" t="s">
        <v>185</v>
      </c>
      <c r="AI19" s="18" t="s">
        <v>185</v>
      </c>
      <c r="AJ19" s="18" t="s">
        <v>185</v>
      </c>
      <c r="AK19" s="18">
        <v>34000</v>
      </c>
      <c r="AL19" s="17">
        <v>1.7147058824000001</v>
      </c>
    </row>
    <row r="20" spans="1:38" ht="14.55" x14ac:dyDescent="0.35">
      <c r="A20" s="18" t="s">
        <v>56</v>
      </c>
      <c r="B20" s="18" t="s">
        <v>185</v>
      </c>
      <c r="C20" s="18" t="s">
        <v>185</v>
      </c>
      <c r="D20" s="18" t="s">
        <v>23</v>
      </c>
      <c r="E20" s="18" t="s">
        <v>166</v>
      </c>
      <c r="F20" s="18">
        <v>2011</v>
      </c>
      <c r="G20" s="18" t="s">
        <v>40</v>
      </c>
      <c r="H20" s="18" t="s">
        <v>185</v>
      </c>
      <c r="I20" s="18" t="s">
        <v>185</v>
      </c>
      <c r="J20" s="18" t="s">
        <v>185</v>
      </c>
      <c r="K20" s="18">
        <v>34000</v>
      </c>
      <c r="L20" s="18">
        <v>1000</v>
      </c>
      <c r="M20" s="18">
        <v>583</v>
      </c>
      <c r="N20" s="18" t="s">
        <v>24</v>
      </c>
      <c r="O20" s="18">
        <v>34000</v>
      </c>
      <c r="P20" s="18">
        <v>1000</v>
      </c>
      <c r="Q20" s="18">
        <v>583</v>
      </c>
      <c r="R20" s="18" t="s">
        <v>24</v>
      </c>
      <c r="S20" s="18">
        <v>3613000</v>
      </c>
      <c r="T20" s="18">
        <v>1000</v>
      </c>
      <c r="U20" s="18">
        <v>35300</v>
      </c>
      <c r="V20" s="18" t="s">
        <v>24</v>
      </c>
      <c r="W20" s="18">
        <v>3613000</v>
      </c>
      <c r="X20" s="18">
        <v>1000</v>
      </c>
      <c r="Y20" s="18">
        <v>35300</v>
      </c>
      <c r="Z20" s="18" t="s">
        <v>24</v>
      </c>
      <c r="AA20" s="18">
        <v>3613000</v>
      </c>
      <c r="AB20" s="18" t="s">
        <v>185</v>
      </c>
      <c r="AC20" s="18" t="s">
        <v>185</v>
      </c>
      <c r="AD20" s="18" t="s">
        <v>185</v>
      </c>
      <c r="AE20" s="18" t="s">
        <v>185</v>
      </c>
      <c r="AF20" s="18" t="s">
        <v>185</v>
      </c>
      <c r="AG20" s="18" t="s">
        <v>185</v>
      </c>
      <c r="AH20" s="18" t="s">
        <v>185</v>
      </c>
      <c r="AI20" s="18" t="s">
        <v>185</v>
      </c>
      <c r="AJ20" s="18" t="s">
        <v>185</v>
      </c>
      <c r="AK20" s="18">
        <v>34000</v>
      </c>
      <c r="AL20" s="17">
        <v>1.7147058824000001</v>
      </c>
    </row>
    <row r="21" spans="1:38" ht="14.55" x14ac:dyDescent="0.35">
      <c r="A21" s="18" t="s">
        <v>56</v>
      </c>
      <c r="B21" s="18" t="s">
        <v>22</v>
      </c>
      <c r="C21" s="18" t="s">
        <v>185</v>
      </c>
      <c r="D21" s="18" t="s">
        <v>23</v>
      </c>
      <c r="E21" s="18" t="s">
        <v>166</v>
      </c>
      <c r="F21" s="18">
        <v>2011</v>
      </c>
      <c r="G21" s="18" t="s">
        <v>40</v>
      </c>
      <c r="H21" s="18" t="s">
        <v>185</v>
      </c>
      <c r="I21" s="18" t="s">
        <v>185</v>
      </c>
      <c r="J21" s="18" t="s">
        <v>22</v>
      </c>
      <c r="K21" s="18">
        <v>39000</v>
      </c>
      <c r="L21" s="18">
        <v>1000</v>
      </c>
      <c r="M21" s="18">
        <v>827</v>
      </c>
      <c r="N21" s="18" t="s">
        <v>24</v>
      </c>
      <c r="O21" s="18">
        <v>39000</v>
      </c>
      <c r="P21" s="18">
        <v>1000</v>
      </c>
      <c r="Q21" s="18">
        <v>827</v>
      </c>
      <c r="R21" s="18" t="s">
        <v>24</v>
      </c>
      <c r="S21" s="18">
        <v>2091000</v>
      </c>
      <c r="T21" s="18">
        <v>1000</v>
      </c>
      <c r="U21" s="18">
        <v>40300</v>
      </c>
      <c r="V21" s="18" t="s">
        <v>24</v>
      </c>
      <c r="W21" s="18">
        <v>2091000</v>
      </c>
      <c r="X21" s="18">
        <v>1000</v>
      </c>
      <c r="Y21" s="18">
        <v>40300</v>
      </c>
      <c r="Z21" s="18" t="s">
        <v>24</v>
      </c>
      <c r="AA21" s="18">
        <v>2091000</v>
      </c>
      <c r="AB21" s="18" t="s">
        <v>185</v>
      </c>
      <c r="AC21" s="18" t="s">
        <v>185</v>
      </c>
      <c r="AD21" s="18" t="s">
        <v>185</v>
      </c>
      <c r="AE21" s="18" t="s">
        <v>185</v>
      </c>
      <c r="AF21" s="18" t="s">
        <v>185</v>
      </c>
      <c r="AG21" s="18" t="s">
        <v>185</v>
      </c>
      <c r="AH21" s="18" t="s">
        <v>185</v>
      </c>
      <c r="AI21" s="18" t="s">
        <v>185</v>
      </c>
      <c r="AJ21" s="18" t="s">
        <v>185</v>
      </c>
      <c r="AK21" s="18">
        <v>39000</v>
      </c>
      <c r="AL21" s="17">
        <v>2.1205128205000001</v>
      </c>
    </row>
    <row r="22" spans="1:38" x14ac:dyDescent="0.3">
      <c r="A22" s="18" t="s">
        <v>56</v>
      </c>
      <c r="B22" s="18" t="s">
        <v>26</v>
      </c>
      <c r="C22" s="18" t="s">
        <v>185</v>
      </c>
      <c r="D22" s="18" t="s">
        <v>23</v>
      </c>
      <c r="E22" s="18" t="s">
        <v>166</v>
      </c>
      <c r="F22" s="18">
        <v>2011</v>
      </c>
      <c r="G22" s="18" t="s">
        <v>40</v>
      </c>
      <c r="H22" s="18" t="s">
        <v>185</v>
      </c>
      <c r="I22" s="18" t="s">
        <v>185</v>
      </c>
      <c r="J22" s="18" t="s">
        <v>26</v>
      </c>
      <c r="K22" s="18">
        <v>27000</v>
      </c>
      <c r="L22" s="18">
        <v>1000</v>
      </c>
      <c r="M22" s="18">
        <v>901</v>
      </c>
      <c r="N22" s="18" t="s">
        <v>24</v>
      </c>
      <c r="O22" s="18">
        <v>27000</v>
      </c>
      <c r="P22" s="18">
        <v>1000</v>
      </c>
      <c r="Q22" s="18">
        <v>901</v>
      </c>
      <c r="R22" s="18" t="s">
        <v>24</v>
      </c>
      <c r="S22" s="18">
        <v>1520000</v>
      </c>
      <c r="T22" s="18">
        <v>1000</v>
      </c>
      <c r="U22" s="18">
        <v>37800</v>
      </c>
      <c r="V22" s="18" t="s">
        <v>24</v>
      </c>
      <c r="W22" s="18">
        <v>1520000</v>
      </c>
      <c r="X22" s="18">
        <v>1000</v>
      </c>
      <c r="Y22" s="18">
        <v>37800</v>
      </c>
      <c r="Z22" s="18" t="s">
        <v>24</v>
      </c>
      <c r="AA22" s="18">
        <v>1520000</v>
      </c>
      <c r="AB22" s="18" t="s">
        <v>185</v>
      </c>
      <c r="AC22" s="18" t="s">
        <v>185</v>
      </c>
      <c r="AD22" s="18" t="s">
        <v>185</v>
      </c>
      <c r="AE22" s="18" t="s">
        <v>185</v>
      </c>
      <c r="AF22" s="18" t="s">
        <v>185</v>
      </c>
      <c r="AG22" s="18" t="s">
        <v>185</v>
      </c>
      <c r="AH22" s="18" t="s">
        <v>185</v>
      </c>
      <c r="AI22" s="18" t="s">
        <v>185</v>
      </c>
      <c r="AJ22" s="18" t="s">
        <v>185</v>
      </c>
      <c r="AK22" s="18">
        <v>27000</v>
      </c>
      <c r="AL22" s="17">
        <v>3.337037037</v>
      </c>
    </row>
    <row r="23" spans="1:38" x14ac:dyDescent="0.3">
      <c r="A23" s="18" t="s">
        <v>28</v>
      </c>
      <c r="B23" s="18" t="s">
        <v>27</v>
      </c>
      <c r="C23" s="18" t="s">
        <v>185</v>
      </c>
      <c r="D23" s="18" t="s">
        <v>23</v>
      </c>
      <c r="E23" s="18" t="s">
        <v>166</v>
      </c>
      <c r="F23" s="18">
        <v>2011</v>
      </c>
      <c r="G23" s="18" t="s">
        <v>40</v>
      </c>
      <c r="H23" s="18" t="s">
        <v>185</v>
      </c>
      <c r="I23" s="18" t="s">
        <v>27</v>
      </c>
      <c r="J23" s="18" t="s">
        <v>185</v>
      </c>
      <c r="K23" s="18">
        <v>10500</v>
      </c>
      <c r="L23" s="18">
        <v>1000</v>
      </c>
      <c r="M23" s="18">
        <v>520</v>
      </c>
      <c r="N23" s="18" t="s">
        <v>24</v>
      </c>
      <c r="O23" s="18">
        <v>10500</v>
      </c>
      <c r="P23" s="18">
        <v>1000</v>
      </c>
      <c r="Q23" s="18">
        <v>520</v>
      </c>
      <c r="R23" s="18" t="s">
        <v>24</v>
      </c>
      <c r="S23" s="18">
        <v>573000</v>
      </c>
      <c r="T23" s="18">
        <v>1000</v>
      </c>
      <c r="U23" s="18">
        <v>19300</v>
      </c>
      <c r="V23" s="18" t="s">
        <v>24</v>
      </c>
      <c r="W23" s="18">
        <v>573000</v>
      </c>
      <c r="X23" s="18">
        <v>1000</v>
      </c>
      <c r="Y23" s="18">
        <v>19300</v>
      </c>
      <c r="Z23" s="18" t="s">
        <v>24</v>
      </c>
      <c r="AA23" s="18">
        <v>573000</v>
      </c>
      <c r="AB23" s="18" t="s">
        <v>185</v>
      </c>
      <c r="AC23" s="18" t="s">
        <v>185</v>
      </c>
      <c r="AD23" s="18" t="s">
        <v>185</v>
      </c>
      <c r="AE23" s="18" t="s">
        <v>185</v>
      </c>
      <c r="AF23" s="18" t="s">
        <v>185</v>
      </c>
      <c r="AG23" s="18" t="s">
        <v>185</v>
      </c>
      <c r="AH23" s="18" t="s">
        <v>185</v>
      </c>
      <c r="AI23" s="18" t="s">
        <v>185</v>
      </c>
      <c r="AJ23" s="18" t="s">
        <v>185</v>
      </c>
      <c r="AK23" s="18">
        <v>10500</v>
      </c>
      <c r="AL23" s="17">
        <v>4.9523809524000004</v>
      </c>
    </row>
    <row r="24" spans="1:38" x14ac:dyDescent="0.3">
      <c r="A24" s="18" t="s">
        <v>28</v>
      </c>
      <c r="B24" s="18" t="s">
        <v>29</v>
      </c>
      <c r="C24" s="18" t="s">
        <v>185</v>
      </c>
      <c r="D24" s="18" t="s">
        <v>23</v>
      </c>
      <c r="E24" s="18" t="s">
        <v>166</v>
      </c>
      <c r="F24" s="18">
        <v>2011</v>
      </c>
      <c r="G24" s="18" t="s">
        <v>40</v>
      </c>
      <c r="H24" s="18" t="s">
        <v>185</v>
      </c>
      <c r="I24" s="18" t="s">
        <v>29</v>
      </c>
      <c r="J24" s="18" t="s">
        <v>185</v>
      </c>
      <c r="K24" s="18">
        <v>34000</v>
      </c>
      <c r="L24" s="18">
        <v>1000</v>
      </c>
      <c r="M24" s="18">
        <v>1300</v>
      </c>
      <c r="N24" s="18" t="s">
        <v>24</v>
      </c>
      <c r="O24" s="18">
        <v>34000</v>
      </c>
      <c r="P24" s="18">
        <v>1000</v>
      </c>
      <c r="Q24" s="18">
        <v>1300</v>
      </c>
      <c r="R24" s="18" t="s">
        <v>24</v>
      </c>
      <c r="S24" s="18">
        <v>764000</v>
      </c>
      <c r="T24" s="18">
        <v>1000</v>
      </c>
      <c r="U24" s="18">
        <v>17400</v>
      </c>
      <c r="V24" s="18" t="s">
        <v>24</v>
      </c>
      <c r="W24" s="18">
        <v>764000</v>
      </c>
      <c r="X24" s="18">
        <v>1000</v>
      </c>
      <c r="Y24" s="18">
        <v>17400</v>
      </c>
      <c r="Z24" s="18" t="s">
        <v>24</v>
      </c>
      <c r="AA24" s="18">
        <v>764000</v>
      </c>
      <c r="AB24" s="18" t="s">
        <v>185</v>
      </c>
      <c r="AC24" s="18" t="s">
        <v>185</v>
      </c>
      <c r="AD24" s="18" t="s">
        <v>185</v>
      </c>
      <c r="AE24" s="18" t="s">
        <v>185</v>
      </c>
      <c r="AF24" s="18" t="s">
        <v>185</v>
      </c>
      <c r="AG24" s="18" t="s">
        <v>185</v>
      </c>
      <c r="AH24" s="18" t="s">
        <v>185</v>
      </c>
      <c r="AI24" s="18" t="s">
        <v>185</v>
      </c>
      <c r="AJ24" s="18" t="s">
        <v>185</v>
      </c>
      <c r="AK24" s="18">
        <v>34000</v>
      </c>
      <c r="AL24" s="17">
        <v>3.8235294118000001</v>
      </c>
    </row>
    <row r="25" spans="1:38" x14ac:dyDescent="0.3">
      <c r="A25" s="18" t="s">
        <v>28</v>
      </c>
      <c r="B25" s="18" t="s">
        <v>30</v>
      </c>
      <c r="C25" s="18" t="s">
        <v>185</v>
      </c>
      <c r="D25" s="18" t="s">
        <v>23</v>
      </c>
      <c r="E25" s="18" t="s">
        <v>166</v>
      </c>
      <c r="F25" s="18">
        <v>2011</v>
      </c>
      <c r="G25" s="18" t="s">
        <v>40</v>
      </c>
      <c r="H25" s="18" t="s">
        <v>185</v>
      </c>
      <c r="I25" s="18" t="s">
        <v>30</v>
      </c>
      <c r="J25" s="18" t="s">
        <v>185</v>
      </c>
      <c r="K25" s="18">
        <v>42000</v>
      </c>
      <c r="L25" s="18">
        <v>1000</v>
      </c>
      <c r="M25" s="18">
        <v>1530</v>
      </c>
      <c r="N25" s="18" t="s">
        <v>24</v>
      </c>
      <c r="O25" s="18">
        <v>42000</v>
      </c>
      <c r="P25" s="18">
        <v>1000</v>
      </c>
      <c r="Q25" s="18">
        <v>1530</v>
      </c>
      <c r="R25" s="18" t="s">
        <v>24</v>
      </c>
      <c r="S25" s="18">
        <v>771000</v>
      </c>
      <c r="T25" s="18">
        <v>1000</v>
      </c>
      <c r="U25" s="18">
        <v>15600</v>
      </c>
      <c r="V25" s="18" t="s">
        <v>24</v>
      </c>
      <c r="W25" s="18">
        <v>771000</v>
      </c>
      <c r="X25" s="18">
        <v>1000</v>
      </c>
      <c r="Y25" s="18">
        <v>15600</v>
      </c>
      <c r="Z25" s="18" t="s">
        <v>24</v>
      </c>
      <c r="AA25" s="18">
        <v>771000</v>
      </c>
      <c r="AB25" s="18" t="s">
        <v>185</v>
      </c>
      <c r="AC25" s="18" t="s">
        <v>185</v>
      </c>
      <c r="AD25" s="18" t="s">
        <v>185</v>
      </c>
      <c r="AE25" s="18" t="s">
        <v>185</v>
      </c>
      <c r="AF25" s="18" t="s">
        <v>185</v>
      </c>
      <c r="AG25" s="18" t="s">
        <v>185</v>
      </c>
      <c r="AH25" s="18" t="s">
        <v>185</v>
      </c>
      <c r="AI25" s="18" t="s">
        <v>185</v>
      </c>
      <c r="AJ25" s="18" t="s">
        <v>185</v>
      </c>
      <c r="AK25" s="18">
        <v>42000</v>
      </c>
      <c r="AL25" s="17">
        <v>3.6428571429000001</v>
      </c>
    </row>
    <row r="26" spans="1:38" x14ac:dyDescent="0.3">
      <c r="A26" s="18" t="s">
        <v>28</v>
      </c>
      <c r="B26" s="18" t="s">
        <v>31</v>
      </c>
      <c r="C26" s="18" t="s">
        <v>185</v>
      </c>
      <c r="D26" s="18" t="s">
        <v>23</v>
      </c>
      <c r="E26" s="18" t="s">
        <v>166</v>
      </c>
      <c r="F26" s="18">
        <v>2011</v>
      </c>
      <c r="G26" s="18" t="s">
        <v>40</v>
      </c>
      <c r="H26" s="18" t="s">
        <v>185</v>
      </c>
      <c r="I26" s="18" t="s">
        <v>31</v>
      </c>
      <c r="J26" s="18" t="s">
        <v>185</v>
      </c>
      <c r="K26" s="18">
        <v>45000</v>
      </c>
      <c r="L26" s="18">
        <v>1000</v>
      </c>
      <c r="M26" s="18">
        <v>1680</v>
      </c>
      <c r="N26" s="18" t="s">
        <v>24</v>
      </c>
      <c r="O26" s="18">
        <v>45000</v>
      </c>
      <c r="P26" s="18">
        <v>1000</v>
      </c>
      <c r="Q26" s="18">
        <v>1680</v>
      </c>
      <c r="R26" s="18" t="s">
        <v>24</v>
      </c>
      <c r="S26" s="18">
        <v>831000</v>
      </c>
      <c r="T26" s="18">
        <v>1000</v>
      </c>
      <c r="U26" s="18">
        <v>17200</v>
      </c>
      <c r="V26" s="18" t="s">
        <v>24</v>
      </c>
      <c r="W26" s="18">
        <v>831000</v>
      </c>
      <c r="X26" s="18">
        <v>1000</v>
      </c>
      <c r="Y26" s="18">
        <v>17200</v>
      </c>
      <c r="Z26" s="18" t="s">
        <v>24</v>
      </c>
      <c r="AA26" s="18">
        <v>831000</v>
      </c>
      <c r="AB26" s="18" t="s">
        <v>185</v>
      </c>
      <c r="AC26" s="18" t="s">
        <v>185</v>
      </c>
      <c r="AD26" s="18" t="s">
        <v>185</v>
      </c>
      <c r="AE26" s="18" t="s">
        <v>185</v>
      </c>
      <c r="AF26" s="18" t="s">
        <v>185</v>
      </c>
      <c r="AG26" s="18" t="s">
        <v>185</v>
      </c>
      <c r="AH26" s="18" t="s">
        <v>185</v>
      </c>
      <c r="AI26" s="18" t="s">
        <v>185</v>
      </c>
      <c r="AJ26" s="18" t="s">
        <v>185</v>
      </c>
      <c r="AK26" s="18">
        <v>45000</v>
      </c>
      <c r="AL26" s="17">
        <v>3.7333333333000001</v>
      </c>
    </row>
    <row r="27" spans="1:38" x14ac:dyDescent="0.3">
      <c r="A27" s="18" t="s">
        <v>28</v>
      </c>
      <c r="B27" s="18" t="s">
        <v>32</v>
      </c>
      <c r="C27" s="18" t="s">
        <v>185</v>
      </c>
      <c r="D27" s="18" t="s">
        <v>23</v>
      </c>
      <c r="E27" s="18" t="s">
        <v>166</v>
      </c>
      <c r="F27" s="18">
        <v>2011</v>
      </c>
      <c r="G27" s="18" t="s">
        <v>40</v>
      </c>
      <c r="H27" s="18" t="s">
        <v>185</v>
      </c>
      <c r="I27" s="18" t="s">
        <v>32</v>
      </c>
      <c r="J27" s="18" t="s">
        <v>185</v>
      </c>
      <c r="K27" s="18">
        <v>36000</v>
      </c>
      <c r="L27" s="18">
        <v>1000</v>
      </c>
      <c r="M27" s="18">
        <v>1970</v>
      </c>
      <c r="N27" s="18" t="s">
        <v>25</v>
      </c>
      <c r="O27" s="18">
        <v>36000</v>
      </c>
      <c r="P27" s="18">
        <v>1000</v>
      </c>
      <c r="Q27" s="18">
        <v>1970</v>
      </c>
      <c r="R27" s="18" t="s">
        <v>25</v>
      </c>
      <c r="S27" s="18">
        <v>520000</v>
      </c>
      <c r="T27" s="18">
        <v>1000</v>
      </c>
      <c r="U27" s="18">
        <v>16500</v>
      </c>
      <c r="V27" s="18" t="s">
        <v>24</v>
      </c>
      <c r="W27" s="18">
        <v>520000</v>
      </c>
      <c r="X27" s="18">
        <v>1000</v>
      </c>
      <c r="Y27" s="18">
        <v>16500</v>
      </c>
      <c r="Z27" s="18" t="s">
        <v>24</v>
      </c>
      <c r="AA27" s="18">
        <v>520000</v>
      </c>
      <c r="AB27" s="18" t="s">
        <v>185</v>
      </c>
      <c r="AC27" s="18" t="s">
        <v>185</v>
      </c>
      <c r="AD27" s="18" t="s">
        <v>185</v>
      </c>
      <c r="AE27" s="18" t="s">
        <v>185</v>
      </c>
      <c r="AF27" s="18" t="s">
        <v>185</v>
      </c>
      <c r="AG27" s="18" t="s">
        <v>185</v>
      </c>
      <c r="AH27" s="18" t="s">
        <v>185</v>
      </c>
      <c r="AI27" s="18" t="s">
        <v>185</v>
      </c>
      <c r="AJ27" s="18" t="s">
        <v>185</v>
      </c>
      <c r="AK27" s="18">
        <v>36000</v>
      </c>
      <c r="AL27" s="17">
        <v>5.4722222222000001</v>
      </c>
    </row>
    <row r="28" spans="1:38" x14ac:dyDescent="0.3">
      <c r="A28" s="18" t="s">
        <v>28</v>
      </c>
      <c r="B28" s="18" t="s">
        <v>33</v>
      </c>
      <c r="C28" s="18" t="s">
        <v>185</v>
      </c>
      <c r="D28" s="18" t="s">
        <v>23</v>
      </c>
      <c r="E28" s="18" t="s">
        <v>166</v>
      </c>
      <c r="F28" s="18">
        <v>2011</v>
      </c>
      <c r="G28" s="18" t="s">
        <v>40</v>
      </c>
      <c r="H28" s="18" t="s">
        <v>185</v>
      </c>
      <c r="I28" s="18" t="s">
        <v>33</v>
      </c>
      <c r="J28" s="18" t="s">
        <v>185</v>
      </c>
      <c r="K28" s="18">
        <v>16300</v>
      </c>
      <c r="L28" s="18">
        <v>1000</v>
      </c>
      <c r="M28" s="18">
        <v>2460</v>
      </c>
      <c r="N28" s="18" t="s">
        <v>42</v>
      </c>
      <c r="O28" s="18">
        <v>16300</v>
      </c>
      <c r="P28" s="18">
        <v>1000</v>
      </c>
      <c r="Q28" s="18">
        <v>2460</v>
      </c>
      <c r="R28" s="18" t="s">
        <v>42</v>
      </c>
      <c r="S28" s="18">
        <v>154000</v>
      </c>
      <c r="T28" s="18">
        <v>1000</v>
      </c>
      <c r="U28" s="18">
        <v>12300</v>
      </c>
      <c r="V28" s="18" t="s">
        <v>25</v>
      </c>
      <c r="W28" s="18">
        <v>154000</v>
      </c>
      <c r="X28" s="18">
        <v>1000</v>
      </c>
      <c r="Y28" s="18">
        <v>12300</v>
      </c>
      <c r="Z28" s="18" t="s">
        <v>25</v>
      </c>
      <c r="AA28" s="18">
        <v>154000</v>
      </c>
      <c r="AB28" s="18" t="s">
        <v>185</v>
      </c>
      <c r="AC28" s="18" t="s">
        <v>185</v>
      </c>
      <c r="AD28" s="18" t="s">
        <v>185</v>
      </c>
      <c r="AE28" s="18" t="s">
        <v>185</v>
      </c>
      <c r="AF28" s="18" t="s">
        <v>185</v>
      </c>
      <c r="AG28" s="18" t="s">
        <v>185</v>
      </c>
      <c r="AH28" s="18" t="s">
        <v>185</v>
      </c>
      <c r="AI28" s="18" t="s">
        <v>185</v>
      </c>
      <c r="AJ28" s="18" t="s">
        <v>185</v>
      </c>
      <c r="AK28" s="18">
        <v>16300</v>
      </c>
      <c r="AL28" s="17">
        <v>15.092024540000001</v>
      </c>
    </row>
    <row r="29" spans="1:38" x14ac:dyDescent="0.3">
      <c r="A29" s="18" t="s">
        <v>35</v>
      </c>
      <c r="B29" s="18" t="s">
        <v>34</v>
      </c>
      <c r="C29" s="18" t="s">
        <v>185</v>
      </c>
      <c r="D29" s="18" t="s">
        <v>23</v>
      </c>
      <c r="E29" s="18" t="s">
        <v>166</v>
      </c>
      <c r="F29" s="18">
        <v>2011</v>
      </c>
      <c r="G29" s="18" t="s">
        <v>40</v>
      </c>
      <c r="H29" s="18" t="s">
        <v>34</v>
      </c>
      <c r="I29" s="18" t="s">
        <v>185</v>
      </c>
      <c r="J29" s="18" t="s">
        <v>185</v>
      </c>
      <c r="K29" s="18">
        <v>16600</v>
      </c>
      <c r="L29" s="18">
        <v>1000</v>
      </c>
      <c r="M29" s="18">
        <v>1650</v>
      </c>
      <c r="N29" s="18" t="s">
        <v>25</v>
      </c>
      <c r="O29" s="18">
        <v>16600</v>
      </c>
      <c r="P29" s="18">
        <v>1000</v>
      </c>
      <c r="Q29" s="18">
        <v>1650</v>
      </c>
      <c r="R29" s="18" t="s">
        <v>25</v>
      </c>
      <c r="S29" s="18">
        <v>287000</v>
      </c>
      <c r="T29" s="18">
        <v>1000</v>
      </c>
      <c r="U29" s="18">
        <v>19500</v>
      </c>
      <c r="V29" s="18" t="s">
        <v>25</v>
      </c>
      <c r="W29" s="18">
        <v>287000</v>
      </c>
      <c r="X29" s="18">
        <v>1000</v>
      </c>
      <c r="Y29" s="18">
        <v>19500</v>
      </c>
      <c r="Z29" s="18" t="s">
        <v>25</v>
      </c>
      <c r="AA29" s="18">
        <v>287000</v>
      </c>
      <c r="AB29" s="18" t="s">
        <v>185</v>
      </c>
      <c r="AC29" s="18" t="s">
        <v>185</v>
      </c>
      <c r="AD29" s="18" t="s">
        <v>185</v>
      </c>
      <c r="AE29" s="18" t="s">
        <v>185</v>
      </c>
      <c r="AF29" s="18" t="s">
        <v>185</v>
      </c>
      <c r="AG29" s="18" t="s">
        <v>185</v>
      </c>
      <c r="AH29" s="18" t="s">
        <v>185</v>
      </c>
      <c r="AI29" s="18" t="s">
        <v>185</v>
      </c>
      <c r="AJ29" s="18" t="s">
        <v>185</v>
      </c>
      <c r="AK29" s="18">
        <v>16600</v>
      </c>
      <c r="AL29" s="17">
        <v>9.9397590360999999</v>
      </c>
    </row>
    <row r="30" spans="1:38" x14ac:dyDescent="0.3">
      <c r="A30" s="18" t="s">
        <v>35</v>
      </c>
      <c r="B30" s="18" t="s">
        <v>36</v>
      </c>
      <c r="C30" s="18" t="s">
        <v>185</v>
      </c>
      <c r="D30" s="18" t="s">
        <v>23</v>
      </c>
      <c r="E30" s="18" t="s">
        <v>166</v>
      </c>
      <c r="F30" s="18">
        <v>2011</v>
      </c>
      <c r="G30" s="18" t="s">
        <v>40</v>
      </c>
      <c r="H30" s="18" t="s">
        <v>36</v>
      </c>
      <c r="I30" s="18" t="s">
        <v>185</v>
      </c>
      <c r="J30" s="18" t="s">
        <v>185</v>
      </c>
      <c r="K30" s="18">
        <v>29000</v>
      </c>
      <c r="L30" s="18">
        <v>1000</v>
      </c>
      <c r="M30" s="18">
        <v>1260</v>
      </c>
      <c r="N30" s="18" t="s">
        <v>24</v>
      </c>
      <c r="O30" s="18">
        <v>29000</v>
      </c>
      <c r="P30" s="18">
        <v>1000</v>
      </c>
      <c r="Q30" s="18">
        <v>1260</v>
      </c>
      <c r="R30" s="18" t="s">
        <v>24</v>
      </c>
      <c r="S30" s="18">
        <v>420000</v>
      </c>
      <c r="T30" s="18">
        <v>1000</v>
      </c>
      <c r="U30" s="18">
        <v>25300</v>
      </c>
      <c r="V30" s="18" t="s">
        <v>25</v>
      </c>
      <c r="W30" s="18">
        <v>420000</v>
      </c>
      <c r="X30" s="18">
        <v>1000</v>
      </c>
      <c r="Y30" s="18">
        <v>25300</v>
      </c>
      <c r="Z30" s="18" t="s">
        <v>25</v>
      </c>
      <c r="AA30" s="18">
        <v>420000</v>
      </c>
      <c r="AB30" s="18" t="s">
        <v>185</v>
      </c>
      <c r="AC30" s="18" t="s">
        <v>185</v>
      </c>
      <c r="AD30" s="18" t="s">
        <v>185</v>
      </c>
      <c r="AE30" s="18" t="s">
        <v>185</v>
      </c>
      <c r="AF30" s="18" t="s">
        <v>185</v>
      </c>
      <c r="AG30" s="18" t="s">
        <v>185</v>
      </c>
      <c r="AH30" s="18" t="s">
        <v>185</v>
      </c>
      <c r="AI30" s="18" t="s">
        <v>185</v>
      </c>
      <c r="AJ30" s="18" t="s">
        <v>185</v>
      </c>
      <c r="AK30" s="18">
        <v>29000</v>
      </c>
      <c r="AL30" s="17">
        <v>4.3448275862000001</v>
      </c>
    </row>
    <row r="31" spans="1:38" x14ac:dyDescent="0.3">
      <c r="A31" s="18" t="s">
        <v>35</v>
      </c>
      <c r="B31" s="18" t="s">
        <v>37</v>
      </c>
      <c r="C31" s="18" t="s">
        <v>185</v>
      </c>
      <c r="D31" s="18" t="s">
        <v>23</v>
      </c>
      <c r="E31" s="18" t="s">
        <v>166</v>
      </c>
      <c r="F31" s="18">
        <v>2011</v>
      </c>
      <c r="G31" s="18" t="s">
        <v>40</v>
      </c>
      <c r="H31" s="18" t="s">
        <v>37</v>
      </c>
      <c r="I31" s="18" t="s">
        <v>185</v>
      </c>
      <c r="J31" s="18" t="s">
        <v>185</v>
      </c>
      <c r="K31" s="18">
        <v>30000</v>
      </c>
      <c r="L31" s="18">
        <v>1000</v>
      </c>
      <c r="M31" s="18">
        <v>740</v>
      </c>
      <c r="N31" s="18" t="s">
        <v>24</v>
      </c>
      <c r="O31" s="18">
        <v>30000</v>
      </c>
      <c r="P31" s="18">
        <v>1000</v>
      </c>
      <c r="Q31" s="18">
        <v>740</v>
      </c>
      <c r="R31" s="18" t="s">
        <v>24</v>
      </c>
      <c r="S31" s="18">
        <v>1788000</v>
      </c>
      <c r="T31" s="18">
        <v>1000</v>
      </c>
      <c r="U31" s="18">
        <v>41800</v>
      </c>
      <c r="V31" s="18" t="s">
        <v>24</v>
      </c>
      <c r="W31" s="18">
        <v>1788000</v>
      </c>
      <c r="X31" s="18">
        <v>1000</v>
      </c>
      <c r="Y31" s="18">
        <v>41800</v>
      </c>
      <c r="Z31" s="18" t="s">
        <v>24</v>
      </c>
      <c r="AA31" s="18">
        <v>1788000</v>
      </c>
      <c r="AB31" s="18" t="s">
        <v>185</v>
      </c>
      <c r="AC31" s="18" t="s">
        <v>185</v>
      </c>
      <c r="AD31" s="18" t="s">
        <v>185</v>
      </c>
      <c r="AE31" s="18" t="s">
        <v>185</v>
      </c>
      <c r="AF31" s="18" t="s">
        <v>185</v>
      </c>
      <c r="AG31" s="18" t="s">
        <v>185</v>
      </c>
      <c r="AH31" s="18" t="s">
        <v>185</v>
      </c>
      <c r="AI31" s="18" t="s">
        <v>185</v>
      </c>
      <c r="AJ31" s="18" t="s">
        <v>185</v>
      </c>
      <c r="AK31" s="18">
        <v>30000</v>
      </c>
      <c r="AL31" s="17">
        <v>2.4666666667000001</v>
      </c>
    </row>
    <row r="32" spans="1:38" x14ac:dyDescent="0.3">
      <c r="A32" s="18" t="s">
        <v>35</v>
      </c>
      <c r="B32" s="18" t="s">
        <v>38</v>
      </c>
      <c r="C32" s="18" t="s">
        <v>185</v>
      </c>
      <c r="D32" s="18" t="s">
        <v>23</v>
      </c>
      <c r="E32" s="18" t="s">
        <v>166</v>
      </c>
      <c r="F32" s="18">
        <v>2011</v>
      </c>
      <c r="G32" s="18" t="s">
        <v>40</v>
      </c>
      <c r="H32" s="18" t="s">
        <v>38</v>
      </c>
      <c r="I32" s="18" t="s">
        <v>185</v>
      </c>
      <c r="J32" s="18" t="s">
        <v>185</v>
      </c>
      <c r="K32" s="18">
        <v>46000</v>
      </c>
      <c r="L32" s="18">
        <v>1000</v>
      </c>
      <c r="M32" s="18">
        <v>2050</v>
      </c>
      <c r="N32" s="18" t="s">
        <v>24</v>
      </c>
      <c r="O32" s="18">
        <v>46000</v>
      </c>
      <c r="P32" s="18">
        <v>1000</v>
      </c>
      <c r="Q32" s="18">
        <v>2050</v>
      </c>
      <c r="R32" s="18" t="s">
        <v>24</v>
      </c>
      <c r="S32" s="18">
        <v>691000</v>
      </c>
      <c r="T32" s="18">
        <v>1000</v>
      </c>
      <c r="U32" s="18">
        <v>30800</v>
      </c>
      <c r="V32" s="18" t="s">
        <v>24</v>
      </c>
      <c r="W32" s="18">
        <v>691000</v>
      </c>
      <c r="X32" s="18">
        <v>1000</v>
      </c>
      <c r="Y32" s="18">
        <v>30800</v>
      </c>
      <c r="Z32" s="18" t="s">
        <v>24</v>
      </c>
      <c r="AA32" s="18">
        <v>691000</v>
      </c>
      <c r="AB32" s="18" t="s">
        <v>185</v>
      </c>
      <c r="AC32" s="18" t="s">
        <v>185</v>
      </c>
      <c r="AD32" s="18" t="s">
        <v>185</v>
      </c>
      <c r="AE32" s="18" t="s">
        <v>185</v>
      </c>
      <c r="AF32" s="18" t="s">
        <v>185</v>
      </c>
      <c r="AG32" s="18" t="s">
        <v>185</v>
      </c>
      <c r="AH32" s="18" t="s">
        <v>185</v>
      </c>
      <c r="AI32" s="18" t="s">
        <v>185</v>
      </c>
      <c r="AJ32" s="18" t="s">
        <v>185</v>
      </c>
      <c r="AK32" s="18">
        <v>46000</v>
      </c>
      <c r="AL32" s="17">
        <v>4.4565217391000003</v>
      </c>
    </row>
    <row r="33" spans="1:38" x14ac:dyDescent="0.3">
      <c r="A33" s="18" t="s">
        <v>35</v>
      </c>
      <c r="B33" s="18" t="s">
        <v>214</v>
      </c>
      <c r="C33" s="18" t="s">
        <v>185</v>
      </c>
      <c r="D33" s="18" t="s">
        <v>23</v>
      </c>
      <c r="E33" s="18" t="s">
        <v>166</v>
      </c>
      <c r="F33" s="18">
        <v>2011</v>
      </c>
      <c r="G33" s="18" t="s">
        <v>40</v>
      </c>
      <c r="H33" s="18" t="s">
        <v>39</v>
      </c>
      <c r="I33" s="18" t="s">
        <v>185</v>
      </c>
      <c r="J33" s="18" t="s">
        <v>185</v>
      </c>
      <c r="K33" s="18">
        <v>56000</v>
      </c>
      <c r="L33" s="18">
        <v>1000</v>
      </c>
      <c r="M33" s="18">
        <v>3350</v>
      </c>
      <c r="N33" s="18" t="s">
        <v>25</v>
      </c>
      <c r="O33" s="18">
        <v>56000</v>
      </c>
      <c r="P33" s="18">
        <v>1000</v>
      </c>
      <c r="Q33" s="18">
        <v>3350</v>
      </c>
      <c r="R33" s="18" t="s">
        <v>25</v>
      </c>
      <c r="S33" s="18">
        <v>321000</v>
      </c>
      <c r="T33" s="18">
        <v>1000</v>
      </c>
      <c r="U33" s="18">
        <v>23500</v>
      </c>
      <c r="V33" s="18" t="s">
        <v>25</v>
      </c>
      <c r="W33" s="18">
        <v>321000</v>
      </c>
      <c r="X33" s="18">
        <v>1000</v>
      </c>
      <c r="Y33" s="18">
        <v>23500</v>
      </c>
      <c r="Z33" s="18" t="s">
        <v>25</v>
      </c>
      <c r="AA33" s="18">
        <v>321000</v>
      </c>
      <c r="AB33" s="18" t="s">
        <v>185</v>
      </c>
      <c r="AC33" s="18" t="s">
        <v>185</v>
      </c>
      <c r="AD33" s="18" t="s">
        <v>185</v>
      </c>
      <c r="AE33" s="18" t="s">
        <v>185</v>
      </c>
      <c r="AF33" s="18" t="s">
        <v>185</v>
      </c>
      <c r="AG33" s="18" t="s">
        <v>185</v>
      </c>
      <c r="AH33" s="18" t="s">
        <v>185</v>
      </c>
      <c r="AI33" s="18" t="s">
        <v>185</v>
      </c>
      <c r="AJ33" s="18" t="s">
        <v>185</v>
      </c>
      <c r="AK33" s="18">
        <v>56000</v>
      </c>
      <c r="AL33" s="17">
        <v>5.9821428571000004</v>
      </c>
    </row>
    <row r="34" spans="1:38" x14ac:dyDescent="0.3">
      <c r="A34" s="18" t="s">
        <v>35</v>
      </c>
      <c r="B34" s="18" t="s">
        <v>185</v>
      </c>
      <c r="C34" s="18" t="s">
        <v>185</v>
      </c>
      <c r="D34" s="18" t="s">
        <v>23</v>
      </c>
      <c r="E34" s="18" t="s">
        <v>166</v>
      </c>
      <c r="F34" s="18">
        <v>2011</v>
      </c>
      <c r="G34" s="18" t="s">
        <v>41</v>
      </c>
      <c r="H34" s="18" t="s">
        <v>185</v>
      </c>
      <c r="I34" s="18" t="s">
        <v>185</v>
      </c>
      <c r="J34" s="18" t="s">
        <v>185</v>
      </c>
      <c r="K34" s="18">
        <v>50000</v>
      </c>
      <c r="L34" s="18">
        <v>1000</v>
      </c>
      <c r="M34" s="18">
        <v>774</v>
      </c>
      <c r="N34" s="18" t="s">
        <v>24</v>
      </c>
      <c r="O34" s="18">
        <v>50000</v>
      </c>
      <c r="P34" s="18">
        <v>1000</v>
      </c>
      <c r="Q34" s="18">
        <v>774</v>
      </c>
      <c r="R34" s="18" t="s">
        <v>24</v>
      </c>
      <c r="S34" s="18">
        <v>3972000</v>
      </c>
      <c r="T34" s="18">
        <v>1000</v>
      </c>
      <c r="U34" s="18">
        <v>32200</v>
      </c>
      <c r="V34" s="18" t="s">
        <v>24</v>
      </c>
      <c r="W34" s="18">
        <v>3972000</v>
      </c>
      <c r="X34" s="18">
        <v>1000</v>
      </c>
      <c r="Y34" s="18">
        <v>32200</v>
      </c>
      <c r="Z34" s="18" t="s">
        <v>24</v>
      </c>
      <c r="AA34" s="18">
        <v>3972000</v>
      </c>
      <c r="AB34" s="18" t="s">
        <v>185</v>
      </c>
      <c r="AC34" s="18" t="s">
        <v>185</v>
      </c>
      <c r="AD34" s="18" t="s">
        <v>185</v>
      </c>
      <c r="AE34" s="18" t="s">
        <v>185</v>
      </c>
      <c r="AF34" s="18" t="s">
        <v>185</v>
      </c>
      <c r="AG34" s="18" t="s">
        <v>185</v>
      </c>
      <c r="AH34" s="18" t="s">
        <v>185</v>
      </c>
      <c r="AI34" s="18" t="s">
        <v>185</v>
      </c>
      <c r="AJ34" s="18" t="s">
        <v>185</v>
      </c>
      <c r="AK34" s="18">
        <v>50000</v>
      </c>
      <c r="AL34" s="17">
        <v>1.548</v>
      </c>
    </row>
    <row r="35" spans="1:38" x14ac:dyDescent="0.3">
      <c r="A35" s="18" t="s">
        <v>28</v>
      </c>
      <c r="B35" s="18" t="s">
        <v>185</v>
      </c>
      <c r="C35" s="18" t="s">
        <v>185</v>
      </c>
      <c r="D35" s="18" t="s">
        <v>23</v>
      </c>
      <c r="E35" s="18" t="s">
        <v>166</v>
      </c>
      <c r="F35" s="18">
        <v>2011</v>
      </c>
      <c r="G35" s="18" t="s">
        <v>41</v>
      </c>
      <c r="H35" s="18" t="s">
        <v>185</v>
      </c>
      <c r="I35" s="18" t="s">
        <v>185</v>
      </c>
      <c r="J35" s="18" t="s">
        <v>185</v>
      </c>
      <c r="K35" s="18">
        <v>50000</v>
      </c>
      <c r="L35" s="18">
        <v>1000</v>
      </c>
      <c r="M35" s="18">
        <v>774</v>
      </c>
      <c r="N35" s="18" t="s">
        <v>24</v>
      </c>
      <c r="O35" s="18">
        <v>50000</v>
      </c>
      <c r="P35" s="18">
        <v>1000</v>
      </c>
      <c r="Q35" s="18">
        <v>774</v>
      </c>
      <c r="R35" s="18" t="s">
        <v>24</v>
      </c>
      <c r="S35" s="18">
        <v>3972000</v>
      </c>
      <c r="T35" s="18">
        <v>1000</v>
      </c>
      <c r="U35" s="18">
        <v>32200</v>
      </c>
      <c r="V35" s="18" t="s">
        <v>24</v>
      </c>
      <c r="W35" s="18">
        <v>3972000</v>
      </c>
      <c r="X35" s="18">
        <v>1000</v>
      </c>
      <c r="Y35" s="18">
        <v>32200</v>
      </c>
      <c r="Z35" s="18" t="s">
        <v>24</v>
      </c>
      <c r="AA35" s="18">
        <v>3972000</v>
      </c>
      <c r="AB35" s="18" t="s">
        <v>185</v>
      </c>
      <c r="AC35" s="18" t="s">
        <v>185</v>
      </c>
      <c r="AD35" s="18" t="s">
        <v>185</v>
      </c>
      <c r="AE35" s="18" t="s">
        <v>185</v>
      </c>
      <c r="AF35" s="18" t="s">
        <v>185</v>
      </c>
      <c r="AG35" s="18" t="s">
        <v>185</v>
      </c>
      <c r="AH35" s="18" t="s">
        <v>185</v>
      </c>
      <c r="AI35" s="18" t="s">
        <v>185</v>
      </c>
      <c r="AJ35" s="18" t="s">
        <v>185</v>
      </c>
      <c r="AK35" s="18">
        <v>50000</v>
      </c>
      <c r="AL35" s="17">
        <v>1.548</v>
      </c>
    </row>
    <row r="36" spans="1:38" x14ac:dyDescent="0.3">
      <c r="A36" s="18" t="s">
        <v>56</v>
      </c>
      <c r="B36" s="18" t="s">
        <v>185</v>
      </c>
      <c r="C36" s="18" t="s">
        <v>185</v>
      </c>
      <c r="D36" s="18" t="s">
        <v>23</v>
      </c>
      <c r="E36" s="18" t="s">
        <v>166</v>
      </c>
      <c r="F36" s="18">
        <v>2011</v>
      </c>
      <c r="G36" s="18" t="s">
        <v>41</v>
      </c>
      <c r="H36" s="18" t="s">
        <v>185</v>
      </c>
      <c r="I36" s="18" t="s">
        <v>185</v>
      </c>
      <c r="J36" s="18" t="s">
        <v>185</v>
      </c>
      <c r="K36" s="18">
        <v>50000</v>
      </c>
      <c r="L36" s="18">
        <v>1000</v>
      </c>
      <c r="M36" s="18">
        <v>774</v>
      </c>
      <c r="N36" s="18" t="s">
        <v>24</v>
      </c>
      <c r="O36" s="18">
        <v>50000</v>
      </c>
      <c r="P36" s="18">
        <v>1000</v>
      </c>
      <c r="Q36" s="18">
        <v>774</v>
      </c>
      <c r="R36" s="18" t="s">
        <v>24</v>
      </c>
      <c r="S36" s="18">
        <v>3972000</v>
      </c>
      <c r="T36" s="18">
        <v>1000</v>
      </c>
      <c r="U36" s="18">
        <v>32200</v>
      </c>
      <c r="V36" s="18" t="s">
        <v>24</v>
      </c>
      <c r="W36" s="18">
        <v>3972000</v>
      </c>
      <c r="X36" s="18">
        <v>1000</v>
      </c>
      <c r="Y36" s="18">
        <v>32200</v>
      </c>
      <c r="Z36" s="18" t="s">
        <v>24</v>
      </c>
      <c r="AA36" s="18">
        <v>3972000</v>
      </c>
      <c r="AB36" s="18" t="s">
        <v>185</v>
      </c>
      <c r="AC36" s="18" t="s">
        <v>185</v>
      </c>
      <c r="AD36" s="18" t="s">
        <v>185</v>
      </c>
      <c r="AE36" s="18" t="s">
        <v>185</v>
      </c>
      <c r="AF36" s="18" t="s">
        <v>185</v>
      </c>
      <c r="AG36" s="18" t="s">
        <v>185</v>
      </c>
      <c r="AH36" s="18" t="s">
        <v>185</v>
      </c>
      <c r="AI36" s="18" t="s">
        <v>185</v>
      </c>
      <c r="AJ36" s="18" t="s">
        <v>185</v>
      </c>
      <c r="AK36" s="18">
        <v>50000</v>
      </c>
      <c r="AL36" s="17">
        <v>1.548</v>
      </c>
    </row>
    <row r="37" spans="1:38" x14ac:dyDescent="0.3">
      <c r="A37" s="18" t="s">
        <v>56</v>
      </c>
      <c r="B37" s="18" t="s">
        <v>22</v>
      </c>
      <c r="C37" s="18" t="s">
        <v>185</v>
      </c>
      <c r="D37" s="18" t="s">
        <v>23</v>
      </c>
      <c r="E37" s="18" t="s">
        <v>166</v>
      </c>
      <c r="F37" s="18">
        <v>2011</v>
      </c>
      <c r="G37" s="18" t="s">
        <v>41</v>
      </c>
      <c r="H37" s="18" t="s">
        <v>185</v>
      </c>
      <c r="I37" s="18" t="s">
        <v>185</v>
      </c>
      <c r="J37" s="18" t="s">
        <v>22</v>
      </c>
      <c r="K37" s="18">
        <v>62000</v>
      </c>
      <c r="L37" s="18">
        <v>1000</v>
      </c>
      <c r="M37" s="18">
        <v>1140</v>
      </c>
      <c r="N37" s="18" t="s">
        <v>24</v>
      </c>
      <c r="O37" s="18">
        <v>62000</v>
      </c>
      <c r="P37" s="18">
        <v>1000</v>
      </c>
      <c r="Q37" s="18">
        <v>1140</v>
      </c>
      <c r="R37" s="18" t="s">
        <v>24</v>
      </c>
      <c r="S37" s="18">
        <v>2399000</v>
      </c>
      <c r="T37" s="18">
        <v>1000</v>
      </c>
      <c r="U37" s="18">
        <v>38800</v>
      </c>
      <c r="V37" s="18" t="s">
        <v>24</v>
      </c>
      <c r="W37" s="18">
        <v>2399000</v>
      </c>
      <c r="X37" s="18">
        <v>1000</v>
      </c>
      <c r="Y37" s="18">
        <v>38800</v>
      </c>
      <c r="Z37" s="18" t="s">
        <v>24</v>
      </c>
      <c r="AA37" s="18">
        <v>2399000</v>
      </c>
      <c r="AB37" s="18" t="s">
        <v>185</v>
      </c>
      <c r="AC37" s="18" t="s">
        <v>185</v>
      </c>
      <c r="AD37" s="18" t="s">
        <v>185</v>
      </c>
      <c r="AE37" s="18" t="s">
        <v>185</v>
      </c>
      <c r="AF37" s="18" t="s">
        <v>185</v>
      </c>
      <c r="AG37" s="18" t="s">
        <v>185</v>
      </c>
      <c r="AH37" s="18" t="s">
        <v>185</v>
      </c>
      <c r="AI37" s="18" t="s">
        <v>185</v>
      </c>
      <c r="AJ37" s="18" t="s">
        <v>185</v>
      </c>
      <c r="AK37" s="18">
        <v>62000</v>
      </c>
      <c r="AL37" s="17">
        <v>1.8387096774</v>
      </c>
    </row>
    <row r="38" spans="1:38" x14ac:dyDescent="0.3">
      <c r="A38" s="18" t="s">
        <v>56</v>
      </c>
      <c r="B38" s="18" t="s">
        <v>26</v>
      </c>
      <c r="C38" s="18" t="s">
        <v>185</v>
      </c>
      <c r="D38" s="18" t="s">
        <v>23</v>
      </c>
      <c r="E38" s="18" t="s">
        <v>166</v>
      </c>
      <c r="F38" s="18">
        <v>2011</v>
      </c>
      <c r="G38" s="18" t="s">
        <v>41</v>
      </c>
      <c r="H38" s="18" t="s">
        <v>185</v>
      </c>
      <c r="I38" s="18" t="s">
        <v>185</v>
      </c>
      <c r="J38" s="18" t="s">
        <v>26</v>
      </c>
      <c r="K38" s="18">
        <v>31000</v>
      </c>
      <c r="L38" s="18">
        <v>1000</v>
      </c>
      <c r="M38" s="18">
        <v>1070</v>
      </c>
      <c r="N38" s="18" t="s">
        <v>24</v>
      </c>
      <c r="O38" s="18">
        <v>31000</v>
      </c>
      <c r="P38" s="18">
        <v>1000</v>
      </c>
      <c r="Q38" s="18">
        <v>1070</v>
      </c>
      <c r="R38" s="18" t="s">
        <v>24</v>
      </c>
      <c r="S38" s="18">
        <v>1562000</v>
      </c>
      <c r="T38" s="18">
        <v>1000</v>
      </c>
      <c r="U38" s="18">
        <v>36300</v>
      </c>
      <c r="V38" s="18" t="s">
        <v>24</v>
      </c>
      <c r="W38" s="18">
        <v>1562000</v>
      </c>
      <c r="X38" s="18">
        <v>1000</v>
      </c>
      <c r="Y38" s="18">
        <v>36300</v>
      </c>
      <c r="Z38" s="18" t="s">
        <v>24</v>
      </c>
      <c r="AA38" s="18">
        <v>1562000</v>
      </c>
      <c r="AB38" s="18" t="s">
        <v>185</v>
      </c>
      <c r="AC38" s="18" t="s">
        <v>185</v>
      </c>
      <c r="AD38" s="18" t="s">
        <v>185</v>
      </c>
      <c r="AE38" s="18" t="s">
        <v>185</v>
      </c>
      <c r="AF38" s="18" t="s">
        <v>185</v>
      </c>
      <c r="AG38" s="18" t="s">
        <v>185</v>
      </c>
      <c r="AH38" s="18" t="s">
        <v>185</v>
      </c>
      <c r="AI38" s="18" t="s">
        <v>185</v>
      </c>
      <c r="AJ38" s="18" t="s">
        <v>185</v>
      </c>
      <c r="AK38" s="18">
        <v>31000</v>
      </c>
      <c r="AL38" s="17">
        <v>3.4516129032</v>
      </c>
    </row>
    <row r="39" spans="1:38" x14ac:dyDescent="0.3">
      <c r="A39" s="18" t="s">
        <v>28</v>
      </c>
      <c r="B39" s="18" t="s">
        <v>27</v>
      </c>
      <c r="C39" s="18" t="s">
        <v>185</v>
      </c>
      <c r="D39" s="18" t="s">
        <v>23</v>
      </c>
      <c r="E39" s="18" t="s">
        <v>166</v>
      </c>
      <c r="F39" s="18">
        <v>2011</v>
      </c>
      <c r="G39" s="18" t="s">
        <v>41</v>
      </c>
      <c r="H39" s="18" t="s">
        <v>185</v>
      </c>
      <c r="I39" s="18" t="s">
        <v>27</v>
      </c>
      <c r="J39" s="18" t="s">
        <v>185</v>
      </c>
      <c r="K39" s="18">
        <v>12600</v>
      </c>
      <c r="L39" s="18">
        <v>1000</v>
      </c>
      <c r="M39" s="18">
        <v>634</v>
      </c>
      <c r="N39" s="18" t="s">
        <v>25</v>
      </c>
      <c r="O39" s="18">
        <v>12600</v>
      </c>
      <c r="P39" s="18">
        <v>1000</v>
      </c>
      <c r="Q39" s="18">
        <v>634</v>
      </c>
      <c r="R39" s="18" t="s">
        <v>25</v>
      </c>
      <c r="S39" s="18">
        <v>603000</v>
      </c>
      <c r="T39" s="18">
        <v>1000</v>
      </c>
      <c r="U39" s="18">
        <v>18100</v>
      </c>
      <c r="V39" s="18" t="s">
        <v>24</v>
      </c>
      <c r="W39" s="18">
        <v>603000</v>
      </c>
      <c r="X39" s="18">
        <v>1000</v>
      </c>
      <c r="Y39" s="18">
        <v>18100</v>
      </c>
      <c r="Z39" s="18" t="s">
        <v>24</v>
      </c>
      <c r="AA39" s="18">
        <v>603000</v>
      </c>
      <c r="AB39" s="18" t="s">
        <v>185</v>
      </c>
      <c r="AC39" s="18" t="s">
        <v>185</v>
      </c>
      <c r="AD39" s="18" t="s">
        <v>185</v>
      </c>
      <c r="AE39" s="18" t="s">
        <v>185</v>
      </c>
      <c r="AF39" s="18" t="s">
        <v>185</v>
      </c>
      <c r="AG39" s="18" t="s">
        <v>185</v>
      </c>
      <c r="AH39" s="18" t="s">
        <v>185</v>
      </c>
      <c r="AI39" s="18" t="s">
        <v>185</v>
      </c>
      <c r="AJ39" s="18" t="s">
        <v>185</v>
      </c>
      <c r="AK39" s="18">
        <v>12600</v>
      </c>
      <c r="AL39" s="17">
        <v>5.0317460317</v>
      </c>
    </row>
    <row r="40" spans="1:38" x14ac:dyDescent="0.3">
      <c r="A40" s="18" t="s">
        <v>28</v>
      </c>
      <c r="B40" s="18" t="s">
        <v>29</v>
      </c>
      <c r="C40" s="18" t="s">
        <v>185</v>
      </c>
      <c r="D40" s="18" t="s">
        <v>23</v>
      </c>
      <c r="E40" s="18" t="s">
        <v>166</v>
      </c>
      <c r="F40" s="18">
        <v>2011</v>
      </c>
      <c r="G40" s="18" t="s">
        <v>41</v>
      </c>
      <c r="H40" s="18" t="s">
        <v>185</v>
      </c>
      <c r="I40" s="18" t="s">
        <v>29</v>
      </c>
      <c r="J40" s="18" t="s">
        <v>185</v>
      </c>
      <c r="K40" s="18">
        <v>44000</v>
      </c>
      <c r="L40" s="18">
        <v>1000</v>
      </c>
      <c r="M40" s="18">
        <v>1600</v>
      </c>
      <c r="N40" s="18" t="s">
        <v>24</v>
      </c>
      <c r="O40" s="18">
        <v>44000</v>
      </c>
      <c r="P40" s="18">
        <v>1000</v>
      </c>
      <c r="Q40" s="18">
        <v>1600</v>
      </c>
      <c r="R40" s="18" t="s">
        <v>24</v>
      </c>
      <c r="S40" s="18">
        <v>796000</v>
      </c>
      <c r="T40" s="18">
        <v>1000</v>
      </c>
      <c r="U40" s="18">
        <v>16200</v>
      </c>
      <c r="V40" s="18" t="s">
        <v>24</v>
      </c>
      <c r="W40" s="18">
        <v>796000</v>
      </c>
      <c r="X40" s="18">
        <v>1000</v>
      </c>
      <c r="Y40" s="18">
        <v>16200</v>
      </c>
      <c r="Z40" s="18" t="s">
        <v>24</v>
      </c>
      <c r="AA40" s="18">
        <v>796000</v>
      </c>
      <c r="AB40" s="18" t="s">
        <v>185</v>
      </c>
      <c r="AC40" s="18" t="s">
        <v>185</v>
      </c>
      <c r="AD40" s="18" t="s">
        <v>185</v>
      </c>
      <c r="AE40" s="18" t="s">
        <v>185</v>
      </c>
      <c r="AF40" s="18" t="s">
        <v>185</v>
      </c>
      <c r="AG40" s="18" t="s">
        <v>185</v>
      </c>
      <c r="AH40" s="18" t="s">
        <v>185</v>
      </c>
      <c r="AI40" s="18" t="s">
        <v>185</v>
      </c>
      <c r="AJ40" s="18" t="s">
        <v>185</v>
      </c>
      <c r="AK40" s="18">
        <v>44000</v>
      </c>
      <c r="AL40" s="17">
        <v>3.6363636364</v>
      </c>
    </row>
    <row r="41" spans="1:38" x14ac:dyDescent="0.3">
      <c r="A41" s="18" t="s">
        <v>28</v>
      </c>
      <c r="B41" s="18" t="s">
        <v>30</v>
      </c>
      <c r="C41" s="18" t="s">
        <v>185</v>
      </c>
      <c r="D41" s="18" t="s">
        <v>23</v>
      </c>
      <c r="E41" s="18" t="s">
        <v>166</v>
      </c>
      <c r="F41" s="18">
        <v>2011</v>
      </c>
      <c r="G41" s="18" t="s">
        <v>41</v>
      </c>
      <c r="H41" s="18" t="s">
        <v>185</v>
      </c>
      <c r="I41" s="18" t="s">
        <v>30</v>
      </c>
      <c r="J41" s="18" t="s">
        <v>185</v>
      </c>
      <c r="K41" s="18">
        <v>69000</v>
      </c>
      <c r="L41" s="18">
        <v>1000</v>
      </c>
      <c r="M41" s="18">
        <v>2790</v>
      </c>
      <c r="N41" s="18" t="s">
        <v>24</v>
      </c>
      <c r="O41" s="18">
        <v>69000</v>
      </c>
      <c r="P41" s="18">
        <v>1000</v>
      </c>
      <c r="Q41" s="18">
        <v>2790</v>
      </c>
      <c r="R41" s="18" t="s">
        <v>24</v>
      </c>
      <c r="S41" s="18">
        <v>820000</v>
      </c>
      <c r="T41" s="18">
        <v>1000</v>
      </c>
      <c r="U41" s="18">
        <v>12100</v>
      </c>
      <c r="V41" s="18" t="s">
        <v>24</v>
      </c>
      <c r="W41" s="18">
        <v>820000</v>
      </c>
      <c r="X41" s="18">
        <v>1000</v>
      </c>
      <c r="Y41" s="18">
        <v>12100</v>
      </c>
      <c r="Z41" s="18" t="s">
        <v>24</v>
      </c>
      <c r="AA41" s="18">
        <v>820000</v>
      </c>
      <c r="AB41" s="18" t="s">
        <v>185</v>
      </c>
      <c r="AC41" s="18" t="s">
        <v>185</v>
      </c>
      <c r="AD41" s="18" t="s">
        <v>185</v>
      </c>
      <c r="AE41" s="18" t="s">
        <v>185</v>
      </c>
      <c r="AF41" s="18" t="s">
        <v>185</v>
      </c>
      <c r="AG41" s="18" t="s">
        <v>185</v>
      </c>
      <c r="AH41" s="18" t="s">
        <v>185</v>
      </c>
      <c r="AI41" s="18" t="s">
        <v>185</v>
      </c>
      <c r="AJ41" s="18" t="s">
        <v>185</v>
      </c>
      <c r="AK41" s="18">
        <v>69000</v>
      </c>
      <c r="AL41" s="17">
        <v>4.0434782608999997</v>
      </c>
    </row>
    <row r="42" spans="1:38" x14ac:dyDescent="0.3">
      <c r="A42" s="18" t="s">
        <v>28</v>
      </c>
      <c r="B42" s="18" t="s">
        <v>31</v>
      </c>
      <c r="C42" s="18" t="s">
        <v>185</v>
      </c>
      <c r="D42" s="18" t="s">
        <v>23</v>
      </c>
      <c r="E42" s="18" t="s">
        <v>166</v>
      </c>
      <c r="F42" s="18">
        <v>2011</v>
      </c>
      <c r="G42" s="18" t="s">
        <v>41</v>
      </c>
      <c r="H42" s="18" t="s">
        <v>185</v>
      </c>
      <c r="I42" s="18" t="s">
        <v>31</v>
      </c>
      <c r="J42" s="18" t="s">
        <v>185</v>
      </c>
      <c r="K42" s="18">
        <v>70000</v>
      </c>
      <c r="L42" s="18">
        <v>1000</v>
      </c>
      <c r="M42" s="18">
        <v>2700</v>
      </c>
      <c r="N42" s="18" t="s">
        <v>24</v>
      </c>
      <c r="O42" s="18">
        <v>70000</v>
      </c>
      <c r="P42" s="18">
        <v>1000</v>
      </c>
      <c r="Q42" s="18">
        <v>2700</v>
      </c>
      <c r="R42" s="18" t="s">
        <v>24</v>
      </c>
      <c r="S42" s="18">
        <v>910000</v>
      </c>
      <c r="T42" s="18">
        <v>1000</v>
      </c>
      <c r="U42" s="18">
        <v>19000</v>
      </c>
      <c r="V42" s="18" t="s">
        <v>24</v>
      </c>
      <c r="W42" s="18">
        <v>910000</v>
      </c>
      <c r="X42" s="18">
        <v>1000</v>
      </c>
      <c r="Y42" s="18">
        <v>19000</v>
      </c>
      <c r="Z42" s="18" t="s">
        <v>24</v>
      </c>
      <c r="AA42" s="18">
        <v>910000</v>
      </c>
      <c r="AB42" s="18" t="s">
        <v>185</v>
      </c>
      <c r="AC42" s="18" t="s">
        <v>185</v>
      </c>
      <c r="AD42" s="18" t="s">
        <v>185</v>
      </c>
      <c r="AE42" s="18" t="s">
        <v>185</v>
      </c>
      <c r="AF42" s="18" t="s">
        <v>185</v>
      </c>
      <c r="AG42" s="18" t="s">
        <v>185</v>
      </c>
      <c r="AH42" s="18" t="s">
        <v>185</v>
      </c>
      <c r="AI42" s="18" t="s">
        <v>185</v>
      </c>
      <c r="AJ42" s="18" t="s">
        <v>185</v>
      </c>
      <c r="AK42" s="18">
        <v>70000</v>
      </c>
      <c r="AL42" s="17">
        <v>3.8571428570999999</v>
      </c>
    </row>
    <row r="43" spans="1:38" x14ac:dyDescent="0.3">
      <c r="A43" s="18" t="s">
        <v>28</v>
      </c>
      <c r="B43" s="18" t="s">
        <v>32</v>
      </c>
      <c r="C43" s="18" t="s">
        <v>185</v>
      </c>
      <c r="D43" s="18" t="s">
        <v>23</v>
      </c>
      <c r="E43" s="18" t="s">
        <v>166</v>
      </c>
      <c r="F43" s="18">
        <v>2011</v>
      </c>
      <c r="G43" s="18" t="s">
        <v>41</v>
      </c>
      <c r="H43" s="18" t="s">
        <v>185</v>
      </c>
      <c r="I43" s="18" t="s">
        <v>32</v>
      </c>
      <c r="J43" s="18" t="s">
        <v>185</v>
      </c>
      <c r="K43" s="18">
        <v>53000</v>
      </c>
      <c r="L43" s="18">
        <v>1000</v>
      </c>
      <c r="M43" s="18">
        <v>2930</v>
      </c>
      <c r="N43" s="18" t="s">
        <v>25</v>
      </c>
      <c r="O43" s="18">
        <v>53000</v>
      </c>
      <c r="P43" s="18">
        <v>1000</v>
      </c>
      <c r="Q43" s="18">
        <v>2930</v>
      </c>
      <c r="R43" s="18" t="s">
        <v>25</v>
      </c>
      <c r="S43" s="18">
        <v>585000</v>
      </c>
      <c r="T43" s="18">
        <v>1000</v>
      </c>
      <c r="U43" s="18">
        <v>16900</v>
      </c>
      <c r="V43" s="18" t="s">
        <v>24</v>
      </c>
      <c r="W43" s="18">
        <v>585000</v>
      </c>
      <c r="X43" s="18">
        <v>1000</v>
      </c>
      <c r="Y43" s="18">
        <v>16900</v>
      </c>
      <c r="Z43" s="18" t="s">
        <v>24</v>
      </c>
      <c r="AA43" s="18">
        <v>585000</v>
      </c>
      <c r="AB43" s="18" t="s">
        <v>185</v>
      </c>
      <c r="AC43" s="18" t="s">
        <v>185</v>
      </c>
      <c r="AD43" s="18" t="s">
        <v>185</v>
      </c>
      <c r="AE43" s="18" t="s">
        <v>185</v>
      </c>
      <c r="AF43" s="18" t="s">
        <v>185</v>
      </c>
      <c r="AG43" s="18" t="s">
        <v>185</v>
      </c>
      <c r="AH43" s="18" t="s">
        <v>185</v>
      </c>
      <c r="AI43" s="18" t="s">
        <v>185</v>
      </c>
      <c r="AJ43" s="18" t="s">
        <v>185</v>
      </c>
      <c r="AK43" s="18">
        <v>53000</v>
      </c>
      <c r="AL43" s="17">
        <v>5.5283018867999996</v>
      </c>
    </row>
    <row r="44" spans="1:38" x14ac:dyDescent="0.3">
      <c r="A44" s="18" t="s">
        <v>28</v>
      </c>
      <c r="B44" s="18" t="s">
        <v>33</v>
      </c>
      <c r="C44" s="18" t="s">
        <v>185</v>
      </c>
      <c r="D44" s="18" t="s">
        <v>23</v>
      </c>
      <c r="E44" s="18" t="s">
        <v>166</v>
      </c>
      <c r="F44" s="18">
        <v>2011</v>
      </c>
      <c r="G44" s="18" t="s">
        <v>41</v>
      </c>
      <c r="H44" s="18" t="s">
        <v>185</v>
      </c>
      <c r="I44" s="18" t="s">
        <v>33</v>
      </c>
      <c r="J44" s="18" t="s">
        <v>185</v>
      </c>
      <c r="K44" s="18">
        <v>19200</v>
      </c>
      <c r="L44" s="18">
        <v>1000</v>
      </c>
      <c r="M44" s="18">
        <v>2390</v>
      </c>
      <c r="N44" s="18" t="s">
        <v>25</v>
      </c>
      <c r="O44" s="18">
        <v>19200</v>
      </c>
      <c r="P44" s="18">
        <v>1000</v>
      </c>
      <c r="Q44" s="18">
        <v>2390</v>
      </c>
      <c r="R44" s="18" t="s">
        <v>25</v>
      </c>
      <c r="S44" s="18">
        <v>258000</v>
      </c>
      <c r="T44" s="18">
        <v>1000</v>
      </c>
      <c r="U44" s="18">
        <v>14300</v>
      </c>
      <c r="V44" s="18" t="s">
        <v>25</v>
      </c>
      <c r="W44" s="18">
        <v>258000</v>
      </c>
      <c r="X44" s="18">
        <v>1000</v>
      </c>
      <c r="Y44" s="18">
        <v>14300</v>
      </c>
      <c r="Z44" s="18" t="s">
        <v>25</v>
      </c>
      <c r="AA44" s="18">
        <v>258000</v>
      </c>
      <c r="AB44" s="18" t="s">
        <v>185</v>
      </c>
      <c r="AC44" s="18" t="s">
        <v>185</v>
      </c>
      <c r="AD44" s="18" t="s">
        <v>185</v>
      </c>
      <c r="AE44" s="18" t="s">
        <v>185</v>
      </c>
      <c r="AF44" s="18" t="s">
        <v>185</v>
      </c>
      <c r="AG44" s="18" t="s">
        <v>185</v>
      </c>
      <c r="AH44" s="18" t="s">
        <v>185</v>
      </c>
      <c r="AI44" s="18" t="s">
        <v>185</v>
      </c>
      <c r="AJ44" s="18" t="s">
        <v>185</v>
      </c>
      <c r="AK44" s="18">
        <v>19200</v>
      </c>
      <c r="AL44" s="17">
        <v>12.447916666999999</v>
      </c>
    </row>
    <row r="45" spans="1:38" x14ac:dyDescent="0.3">
      <c r="A45" s="18" t="s">
        <v>35</v>
      </c>
      <c r="B45" s="18" t="s">
        <v>34</v>
      </c>
      <c r="C45" s="18" t="s">
        <v>185</v>
      </c>
      <c r="D45" s="18" t="s">
        <v>23</v>
      </c>
      <c r="E45" s="18" t="s">
        <v>166</v>
      </c>
      <c r="F45" s="18">
        <v>2011</v>
      </c>
      <c r="G45" s="18" t="s">
        <v>41</v>
      </c>
      <c r="H45" s="18" t="s">
        <v>34</v>
      </c>
      <c r="I45" s="18" t="s">
        <v>185</v>
      </c>
      <c r="J45" s="18" t="s">
        <v>185</v>
      </c>
      <c r="K45" s="18">
        <v>24000</v>
      </c>
      <c r="L45" s="18">
        <v>1000</v>
      </c>
      <c r="M45" s="18">
        <v>1470</v>
      </c>
      <c r="N45" s="18" t="s">
        <v>25</v>
      </c>
      <c r="O45" s="18">
        <v>24000</v>
      </c>
      <c r="P45" s="18">
        <v>1000</v>
      </c>
      <c r="Q45" s="18">
        <v>1470</v>
      </c>
      <c r="R45" s="18" t="s">
        <v>25</v>
      </c>
      <c r="S45" s="18">
        <v>456000</v>
      </c>
      <c r="T45" s="18">
        <v>1000</v>
      </c>
      <c r="U45" s="18">
        <v>26800</v>
      </c>
      <c r="V45" s="18" t="s">
        <v>25</v>
      </c>
      <c r="W45" s="18">
        <v>456000</v>
      </c>
      <c r="X45" s="18">
        <v>1000</v>
      </c>
      <c r="Y45" s="18">
        <v>26800</v>
      </c>
      <c r="Z45" s="18" t="s">
        <v>25</v>
      </c>
      <c r="AA45" s="18">
        <v>456000</v>
      </c>
      <c r="AB45" s="18" t="s">
        <v>185</v>
      </c>
      <c r="AC45" s="18" t="s">
        <v>185</v>
      </c>
      <c r="AD45" s="18" t="s">
        <v>185</v>
      </c>
      <c r="AE45" s="18" t="s">
        <v>185</v>
      </c>
      <c r="AF45" s="18" t="s">
        <v>185</v>
      </c>
      <c r="AG45" s="18" t="s">
        <v>185</v>
      </c>
      <c r="AH45" s="18" t="s">
        <v>185</v>
      </c>
      <c r="AI45" s="18" t="s">
        <v>185</v>
      </c>
      <c r="AJ45" s="18" t="s">
        <v>185</v>
      </c>
      <c r="AK45" s="18">
        <v>24000</v>
      </c>
      <c r="AL45" s="17">
        <v>6.125</v>
      </c>
    </row>
    <row r="46" spans="1:38" x14ac:dyDescent="0.3">
      <c r="A46" s="18" t="s">
        <v>35</v>
      </c>
      <c r="B46" s="18" t="s">
        <v>36</v>
      </c>
      <c r="C46" s="18" t="s">
        <v>185</v>
      </c>
      <c r="D46" s="18" t="s">
        <v>23</v>
      </c>
      <c r="E46" s="18" t="s">
        <v>166</v>
      </c>
      <c r="F46" s="18">
        <v>2011</v>
      </c>
      <c r="G46" s="18" t="s">
        <v>41</v>
      </c>
      <c r="H46" s="18" t="s">
        <v>36</v>
      </c>
      <c r="I46" s="18" t="s">
        <v>185</v>
      </c>
      <c r="J46" s="18" t="s">
        <v>185</v>
      </c>
      <c r="K46" s="18">
        <v>41000</v>
      </c>
      <c r="L46" s="18">
        <v>1000</v>
      </c>
      <c r="M46" s="18">
        <v>1820</v>
      </c>
      <c r="N46" s="18" t="s">
        <v>24</v>
      </c>
      <c r="O46" s="18">
        <v>41000</v>
      </c>
      <c r="P46" s="18">
        <v>1000</v>
      </c>
      <c r="Q46" s="18">
        <v>1820</v>
      </c>
      <c r="R46" s="18" t="s">
        <v>24</v>
      </c>
      <c r="S46" s="18">
        <v>479000</v>
      </c>
      <c r="T46" s="18">
        <v>1000</v>
      </c>
      <c r="U46" s="18">
        <v>26200</v>
      </c>
      <c r="V46" s="18" t="s">
        <v>25</v>
      </c>
      <c r="W46" s="18">
        <v>479000</v>
      </c>
      <c r="X46" s="18">
        <v>1000</v>
      </c>
      <c r="Y46" s="18">
        <v>26200</v>
      </c>
      <c r="Z46" s="18" t="s">
        <v>25</v>
      </c>
      <c r="AA46" s="18">
        <v>479000</v>
      </c>
      <c r="AB46" s="18" t="s">
        <v>185</v>
      </c>
      <c r="AC46" s="18" t="s">
        <v>185</v>
      </c>
      <c r="AD46" s="18" t="s">
        <v>185</v>
      </c>
      <c r="AE46" s="18" t="s">
        <v>185</v>
      </c>
      <c r="AF46" s="18" t="s">
        <v>185</v>
      </c>
      <c r="AG46" s="18" t="s">
        <v>185</v>
      </c>
      <c r="AH46" s="18" t="s">
        <v>185</v>
      </c>
      <c r="AI46" s="18" t="s">
        <v>185</v>
      </c>
      <c r="AJ46" s="18" t="s">
        <v>185</v>
      </c>
      <c r="AK46" s="18">
        <v>41000</v>
      </c>
      <c r="AL46" s="17">
        <v>4.4390243902000002</v>
      </c>
    </row>
    <row r="47" spans="1:38" x14ac:dyDescent="0.3">
      <c r="A47" s="18" t="s">
        <v>35</v>
      </c>
      <c r="B47" s="18" t="s">
        <v>37</v>
      </c>
      <c r="C47" s="18" t="s">
        <v>185</v>
      </c>
      <c r="D47" s="18" t="s">
        <v>23</v>
      </c>
      <c r="E47" s="18" t="s">
        <v>166</v>
      </c>
      <c r="F47" s="18">
        <v>2011</v>
      </c>
      <c r="G47" s="18" t="s">
        <v>41</v>
      </c>
      <c r="H47" s="18" t="s">
        <v>37</v>
      </c>
      <c r="I47" s="18" t="s">
        <v>185</v>
      </c>
      <c r="J47" s="18" t="s">
        <v>185</v>
      </c>
      <c r="K47" s="18">
        <v>45000</v>
      </c>
      <c r="L47" s="18">
        <v>1000</v>
      </c>
      <c r="M47" s="18">
        <v>1200</v>
      </c>
      <c r="N47" s="18" t="s">
        <v>24</v>
      </c>
      <c r="O47" s="18">
        <v>45000</v>
      </c>
      <c r="P47" s="18">
        <v>1000</v>
      </c>
      <c r="Q47" s="18">
        <v>1200</v>
      </c>
      <c r="R47" s="18" t="s">
        <v>24</v>
      </c>
      <c r="S47" s="18">
        <v>1807000</v>
      </c>
      <c r="T47" s="18">
        <v>1000</v>
      </c>
      <c r="U47" s="18">
        <v>51700</v>
      </c>
      <c r="V47" s="18" t="s">
        <v>24</v>
      </c>
      <c r="W47" s="18">
        <v>1807000</v>
      </c>
      <c r="X47" s="18">
        <v>1000</v>
      </c>
      <c r="Y47" s="18">
        <v>51700</v>
      </c>
      <c r="Z47" s="18" t="s">
        <v>24</v>
      </c>
      <c r="AA47" s="18">
        <v>1807000</v>
      </c>
      <c r="AB47" s="18" t="s">
        <v>185</v>
      </c>
      <c r="AC47" s="18" t="s">
        <v>185</v>
      </c>
      <c r="AD47" s="18" t="s">
        <v>185</v>
      </c>
      <c r="AE47" s="18" t="s">
        <v>185</v>
      </c>
      <c r="AF47" s="18" t="s">
        <v>185</v>
      </c>
      <c r="AG47" s="18" t="s">
        <v>185</v>
      </c>
      <c r="AH47" s="18" t="s">
        <v>185</v>
      </c>
      <c r="AI47" s="18" t="s">
        <v>185</v>
      </c>
      <c r="AJ47" s="18" t="s">
        <v>185</v>
      </c>
      <c r="AK47" s="18">
        <v>45000</v>
      </c>
      <c r="AL47" s="17">
        <v>2.6666666666999999</v>
      </c>
    </row>
    <row r="48" spans="1:38" x14ac:dyDescent="0.3">
      <c r="A48" s="18" t="s">
        <v>35</v>
      </c>
      <c r="B48" s="18" t="s">
        <v>38</v>
      </c>
      <c r="C48" s="18" t="s">
        <v>185</v>
      </c>
      <c r="D48" s="18" t="s">
        <v>23</v>
      </c>
      <c r="E48" s="18" t="s">
        <v>166</v>
      </c>
      <c r="F48" s="18">
        <v>2011</v>
      </c>
      <c r="G48" s="18" t="s">
        <v>41</v>
      </c>
      <c r="H48" s="18" t="s">
        <v>38</v>
      </c>
      <c r="I48" s="18" t="s">
        <v>185</v>
      </c>
      <c r="J48" s="18" t="s">
        <v>185</v>
      </c>
      <c r="K48" s="18">
        <v>68000</v>
      </c>
      <c r="L48" s="18">
        <v>1000</v>
      </c>
      <c r="M48" s="18">
        <v>2900</v>
      </c>
      <c r="N48" s="18" t="s">
        <v>24</v>
      </c>
      <c r="O48" s="18">
        <v>68000</v>
      </c>
      <c r="P48" s="18">
        <v>1000</v>
      </c>
      <c r="Q48" s="18">
        <v>2900</v>
      </c>
      <c r="R48" s="18" t="s">
        <v>24</v>
      </c>
      <c r="S48" s="18">
        <v>726000</v>
      </c>
      <c r="T48" s="18">
        <v>1000</v>
      </c>
      <c r="U48" s="18">
        <v>41800</v>
      </c>
      <c r="V48" s="18" t="s">
        <v>25</v>
      </c>
      <c r="W48" s="18">
        <v>726000</v>
      </c>
      <c r="X48" s="18">
        <v>1000</v>
      </c>
      <c r="Y48" s="18">
        <v>41800</v>
      </c>
      <c r="Z48" s="18" t="s">
        <v>25</v>
      </c>
      <c r="AA48" s="18">
        <v>726000</v>
      </c>
      <c r="AB48" s="18" t="s">
        <v>185</v>
      </c>
      <c r="AC48" s="18" t="s">
        <v>185</v>
      </c>
      <c r="AD48" s="18" t="s">
        <v>185</v>
      </c>
      <c r="AE48" s="18" t="s">
        <v>185</v>
      </c>
      <c r="AF48" s="18" t="s">
        <v>185</v>
      </c>
      <c r="AG48" s="18" t="s">
        <v>185</v>
      </c>
      <c r="AH48" s="18" t="s">
        <v>185</v>
      </c>
      <c r="AI48" s="18" t="s">
        <v>185</v>
      </c>
      <c r="AJ48" s="18" t="s">
        <v>185</v>
      </c>
      <c r="AK48" s="18">
        <v>68000</v>
      </c>
      <c r="AL48" s="17">
        <v>4.2647058824000004</v>
      </c>
    </row>
    <row r="49" spans="1:38" x14ac:dyDescent="0.3">
      <c r="A49" s="18" t="s">
        <v>35</v>
      </c>
      <c r="B49" s="18" t="s">
        <v>214</v>
      </c>
      <c r="C49" s="18" t="s">
        <v>185</v>
      </c>
      <c r="D49" s="18" t="s">
        <v>23</v>
      </c>
      <c r="E49" s="18" t="s">
        <v>166</v>
      </c>
      <c r="F49" s="18">
        <v>2011</v>
      </c>
      <c r="G49" s="18" t="s">
        <v>41</v>
      </c>
      <c r="H49" s="18" t="s">
        <v>39</v>
      </c>
      <c r="I49" s="18" t="s">
        <v>185</v>
      </c>
      <c r="J49" s="18" t="s">
        <v>185</v>
      </c>
      <c r="K49" s="18">
        <v>84000</v>
      </c>
      <c r="L49" s="18">
        <v>1000</v>
      </c>
      <c r="M49" s="18">
        <v>6250</v>
      </c>
      <c r="N49" s="18" t="s">
        <v>25</v>
      </c>
      <c r="O49" s="18">
        <v>84000</v>
      </c>
      <c r="P49" s="18">
        <v>1000</v>
      </c>
      <c r="Q49" s="18">
        <v>6250</v>
      </c>
      <c r="R49" s="18" t="s">
        <v>25</v>
      </c>
      <c r="S49" s="18">
        <v>416000</v>
      </c>
      <c r="T49" s="18">
        <v>1000</v>
      </c>
      <c r="U49" s="18">
        <v>31900</v>
      </c>
      <c r="V49" s="18" t="s">
        <v>25</v>
      </c>
      <c r="W49" s="18">
        <v>416000</v>
      </c>
      <c r="X49" s="18">
        <v>1000</v>
      </c>
      <c r="Y49" s="18">
        <v>31900</v>
      </c>
      <c r="Z49" s="18" t="s">
        <v>25</v>
      </c>
      <c r="AA49" s="18">
        <v>416000</v>
      </c>
      <c r="AB49" s="18" t="s">
        <v>185</v>
      </c>
      <c r="AC49" s="18" t="s">
        <v>185</v>
      </c>
      <c r="AD49" s="18" t="s">
        <v>185</v>
      </c>
      <c r="AE49" s="18" t="s">
        <v>185</v>
      </c>
      <c r="AF49" s="18" t="s">
        <v>185</v>
      </c>
      <c r="AG49" s="18" t="s">
        <v>185</v>
      </c>
      <c r="AH49" s="18" t="s">
        <v>185</v>
      </c>
      <c r="AI49" s="18" t="s">
        <v>185</v>
      </c>
      <c r="AJ49" s="18" t="s">
        <v>185</v>
      </c>
      <c r="AK49" s="18">
        <v>84000</v>
      </c>
      <c r="AL49" s="17">
        <v>7.4404761905000001</v>
      </c>
    </row>
    <row r="50" spans="1:38" x14ac:dyDescent="0.3">
      <c r="A50" s="18" t="s">
        <v>18</v>
      </c>
      <c r="B50" s="18" t="s">
        <v>185</v>
      </c>
      <c r="C50" s="18" t="s">
        <v>185</v>
      </c>
      <c r="D50" s="18" t="s">
        <v>44</v>
      </c>
      <c r="E50" s="18" t="s">
        <v>167</v>
      </c>
      <c r="F50" s="18">
        <v>2011</v>
      </c>
      <c r="G50" s="18" t="s">
        <v>185</v>
      </c>
      <c r="H50" s="18" t="s">
        <v>185</v>
      </c>
      <c r="I50" s="18" t="s">
        <v>185</v>
      </c>
      <c r="J50" s="18" t="s">
        <v>185</v>
      </c>
      <c r="K50" s="18">
        <v>42000</v>
      </c>
      <c r="L50" s="18">
        <v>1000</v>
      </c>
      <c r="M50" s="18">
        <v>439</v>
      </c>
      <c r="N50" s="18" t="s">
        <v>24</v>
      </c>
      <c r="O50" s="18">
        <v>42000</v>
      </c>
      <c r="P50" s="18">
        <v>1000</v>
      </c>
      <c r="Q50" s="18">
        <v>439</v>
      </c>
      <c r="R50" s="18" t="s">
        <v>24</v>
      </c>
      <c r="S50" s="18">
        <v>7586000</v>
      </c>
      <c r="T50" s="18">
        <v>1000</v>
      </c>
      <c r="U50" s="18">
        <v>40600</v>
      </c>
      <c r="V50" s="18" t="s">
        <v>24</v>
      </c>
      <c r="W50" s="18">
        <v>7586000</v>
      </c>
      <c r="X50" s="18">
        <v>1000</v>
      </c>
      <c r="Y50" s="18">
        <v>40600</v>
      </c>
      <c r="Z50" s="18" t="s">
        <v>24</v>
      </c>
      <c r="AA50" s="18">
        <v>7586000</v>
      </c>
      <c r="AB50" s="18" t="s">
        <v>185</v>
      </c>
      <c r="AC50" s="18" t="s">
        <v>185</v>
      </c>
      <c r="AD50" s="18" t="s">
        <v>185</v>
      </c>
      <c r="AE50" s="18" t="s">
        <v>185</v>
      </c>
      <c r="AF50" s="18" t="s">
        <v>185</v>
      </c>
      <c r="AG50" s="18" t="s">
        <v>185</v>
      </c>
      <c r="AH50" s="18" t="s">
        <v>185</v>
      </c>
      <c r="AI50" s="18" t="s">
        <v>185</v>
      </c>
      <c r="AJ50" s="18" t="s">
        <v>185</v>
      </c>
      <c r="AK50" s="18">
        <v>42000</v>
      </c>
      <c r="AL50" s="17">
        <v>1.0452380952</v>
      </c>
    </row>
    <row r="51" spans="1:38" x14ac:dyDescent="0.3">
      <c r="A51" s="18" t="s">
        <v>19</v>
      </c>
      <c r="B51" s="18" t="s">
        <v>185</v>
      </c>
      <c r="C51" s="18" t="s">
        <v>185</v>
      </c>
      <c r="D51" s="18" t="s">
        <v>44</v>
      </c>
      <c r="E51" s="18" t="s">
        <v>167</v>
      </c>
      <c r="F51" s="18">
        <v>2011</v>
      </c>
      <c r="G51" s="18" t="s">
        <v>185</v>
      </c>
      <c r="H51" s="18" t="s">
        <v>185</v>
      </c>
      <c r="I51" s="18" t="s">
        <v>185</v>
      </c>
      <c r="J51" s="18" t="s">
        <v>185</v>
      </c>
      <c r="K51" s="18">
        <v>42000</v>
      </c>
      <c r="L51" s="18">
        <v>1000</v>
      </c>
      <c r="M51" s="18">
        <v>439</v>
      </c>
      <c r="N51" s="18" t="s">
        <v>24</v>
      </c>
      <c r="O51" s="18">
        <v>42000</v>
      </c>
      <c r="P51" s="18">
        <v>1000</v>
      </c>
      <c r="Q51" s="18">
        <v>439</v>
      </c>
      <c r="R51" s="18" t="s">
        <v>24</v>
      </c>
      <c r="S51" s="18">
        <v>7586000</v>
      </c>
      <c r="T51" s="18">
        <v>1000</v>
      </c>
      <c r="U51" s="18">
        <v>40600</v>
      </c>
      <c r="V51" s="18" t="s">
        <v>24</v>
      </c>
      <c r="W51" s="18">
        <v>7586000</v>
      </c>
      <c r="X51" s="18">
        <v>1000</v>
      </c>
      <c r="Y51" s="18">
        <v>40600</v>
      </c>
      <c r="Z51" s="18" t="s">
        <v>24</v>
      </c>
      <c r="AA51" s="18">
        <v>7586000</v>
      </c>
      <c r="AB51" s="18" t="s">
        <v>185</v>
      </c>
      <c r="AC51" s="18" t="s">
        <v>185</v>
      </c>
      <c r="AD51" s="18" t="s">
        <v>185</v>
      </c>
      <c r="AE51" s="18" t="s">
        <v>185</v>
      </c>
      <c r="AF51" s="18" t="s">
        <v>185</v>
      </c>
      <c r="AG51" s="18" t="s">
        <v>185</v>
      </c>
      <c r="AH51" s="18" t="s">
        <v>185</v>
      </c>
      <c r="AI51" s="18" t="s">
        <v>185</v>
      </c>
      <c r="AJ51" s="18" t="s">
        <v>185</v>
      </c>
      <c r="AK51" s="18">
        <v>42000</v>
      </c>
      <c r="AL51" s="17">
        <v>1.0452380952</v>
      </c>
    </row>
    <row r="52" spans="1:38" x14ac:dyDescent="0.3">
      <c r="A52" s="18" t="s">
        <v>20</v>
      </c>
      <c r="B52" s="18" t="s">
        <v>185</v>
      </c>
      <c r="C52" s="18" t="s">
        <v>185</v>
      </c>
      <c r="D52" s="18" t="s">
        <v>44</v>
      </c>
      <c r="E52" s="18" t="s">
        <v>167</v>
      </c>
      <c r="F52" s="18">
        <v>2011</v>
      </c>
      <c r="G52" s="18" t="s">
        <v>185</v>
      </c>
      <c r="H52" s="18" t="s">
        <v>185</v>
      </c>
      <c r="I52" s="18" t="s">
        <v>185</v>
      </c>
      <c r="J52" s="18" t="s">
        <v>185</v>
      </c>
      <c r="K52" s="18">
        <v>42000</v>
      </c>
      <c r="L52" s="18">
        <v>1000</v>
      </c>
      <c r="M52" s="18">
        <v>439</v>
      </c>
      <c r="N52" s="18" t="s">
        <v>24</v>
      </c>
      <c r="O52" s="18">
        <v>42000</v>
      </c>
      <c r="P52" s="18">
        <v>1000</v>
      </c>
      <c r="Q52" s="18">
        <v>439</v>
      </c>
      <c r="R52" s="18" t="s">
        <v>24</v>
      </c>
      <c r="S52" s="18">
        <v>7586000</v>
      </c>
      <c r="T52" s="18">
        <v>1000</v>
      </c>
      <c r="U52" s="18">
        <v>40600</v>
      </c>
      <c r="V52" s="18" t="s">
        <v>24</v>
      </c>
      <c r="W52" s="18">
        <v>7586000</v>
      </c>
      <c r="X52" s="18">
        <v>1000</v>
      </c>
      <c r="Y52" s="18">
        <v>40600</v>
      </c>
      <c r="Z52" s="18" t="s">
        <v>24</v>
      </c>
      <c r="AA52" s="18">
        <v>7586000</v>
      </c>
      <c r="AB52" s="18" t="s">
        <v>185</v>
      </c>
      <c r="AC52" s="18" t="s">
        <v>185</v>
      </c>
      <c r="AD52" s="18" t="s">
        <v>185</v>
      </c>
      <c r="AE52" s="18" t="s">
        <v>185</v>
      </c>
      <c r="AF52" s="18" t="s">
        <v>185</v>
      </c>
      <c r="AG52" s="18" t="s">
        <v>185</v>
      </c>
      <c r="AH52" s="18" t="s">
        <v>185</v>
      </c>
      <c r="AI52" s="18" t="s">
        <v>185</v>
      </c>
      <c r="AJ52" s="18" t="s">
        <v>185</v>
      </c>
      <c r="AK52" s="18">
        <v>42000</v>
      </c>
      <c r="AL52" s="17">
        <v>1.0452380952</v>
      </c>
    </row>
    <row r="53" spans="1:38" x14ac:dyDescent="0.3">
      <c r="A53" s="18" t="s">
        <v>20</v>
      </c>
      <c r="B53" s="18" t="s">
        <v>168</v>
      </c>
      <c r="C53" s="18" t="s">
        <v>185</v>
      </c>
      <c r="D53" s="18" t="s">
        <v>44</v>
      </c>
      <c r="E53" s="18" t="s">
        <v>167</v>
      </c>
      <c r="F53" s="18">
        <v>2011</v>
      </c>
      <c r="G53" s="18" t="s">
        <v>185</v>
      </c>
      <c r="H53" s="18" t="s">
        <v>185</v>
      </c>
      <c r="I53" s="18" t="s">
        <v>185</v>
      </c>
      <c r="J53" s="18" t="s">
        <v>185</v>
      </c>
      <c r="K53" s="18">
        <v>34000</v>
      </c>
      <c r="L53" s="18">
        <v>1000</v>
      </c>
      <c r="M53" s="18">
        <v>1200</v>
      </c>
      <c r="N53" s="18" t="s">
        <v>24</v>
      </c>
      <c r="O53" s="18">
        <v>34000</v>
      </c>
      <c r="P53" s="18">
        <v>1000</v>
      </c>
      <c r="Q53" s="18">
        <v>1200</v>
      </c>
      <c r="R53" s="18" t="s">
        <v>24</v>
      </c>
      <c r="S53" s="18">
        <v>1683000</v>
      </c>
      <c r="T53" s="18">
        <v>1000</v>
      </c>
      <c r="U53" s="18">
        <v>54100</v>
      </c>
      <c r="V53" s="18" t="s">
        <v>24</v>
      </c>
      <c r="W53" s="18">
        <v>1683000</v>
      </c>
      <c r="X53" s="18">
        <v>1000</v>
      </c>
      <c r="Y53" s="18">
        <v>54100</v>
      </c>
      <c r="Z53" s="18" t="s">
        <v>24</v>
      </c>
      <c r="AA53" s="18">
        <v>1683000</v>
      </c>
      <c r="AB53" s="18" t="s">
        <v>185</v>
      </c>
      <c r="AC53" s="18" t="s">
        <v>185</v>
      </c>
      <c r="AD53" s="18" t="s">
        <v>169</v>
      </c>
      <c r="AE53" s="18" t="s">
        <v>185</v>
      </c>
      <c r="AF53" s="18" t="s">
        <v>185</v>
      </c>
      <c r="AG53" s="18" t="s">
        <v>185</v>
      </c>
      <c r="AH53" s="18" t="s">
        <v>185</v>
      </c>
      <c r="AI53" s="18" t="s">
        <v>185</v>
      </c>
      <c r="AJ53" s="18" t="s">
        <v>185</v>
      </c>
      <c r="AK53" s="18">
        <v>34000</v>
      </c>
      <c r="AL53" s="17">
        <v>3.5294117646999998</v>
      </c>
    </row>
    <row r="54" spans="1:38" x14ac:dyDescent="0.3">
      <c r="A54" s="18" t="s">
        <v>20</v>
      </c>
      <c r="B54" s="18" t="s">
        <v>170</v>
      </c>
      <c r="C54" s="18" t="s">
        <v>185</v>
      </c>
      <c r="D54" s="18" t="s">
        <v>44</v>
      </c>
      <c r="E54" s="18" t="s">
        <v>167</v>
      </c>
      <c r="F54" s="18">
        <v>2011</v>
      </c>
      <c r="G54" s="18" t="s">
        <v>185</v>
      </c>
      <c r="H54" s="18" t="s">
        <v>185</v>
      </c>
      <c r="I54" s="18" t="s">
        <v>185</v>
      </c>
      <c r="J54" s="18" t="s">
        <v>185</v>
      </c>
      <c r="K54" s="18">
        <v>45000</v>
      </c>
      <c r="L54" s="18">
        <v>1000</v>
      </c>
      <c r="M54" s="18">
        <v>638</v>
      </c>
      <c r="N54" s="18" t="s">
        <v>24</v>
      </c>
      <c r="O54" s="18">
        <v>45000</v>
      </c>
      <c r="P54" s="18">
        <v>1000</v>
      </c>
      <c r="Q54" s="18">
        <v>638</v>
      </c>
      <c r="R54" s="18" t="s">
        <v>24</v>
      </c>
      <c r="S54" s="18">
        <v>5847000</v>
      </c>
      <c r="T54" s="18">
        <v>1000</v>
      </c>
      <c r="U54" s="18">
        <v>62500</v>
      </c>
      <c r="V54" s="18" t="s">
        <v>24</v>
      </c>
      <c r="W54" s="18">
        <v>5847000</v>
      </c>
      <c r="X54" s="18">
        <v>1000</v>
      </c>
      <c r="Y54" s="18">
        <v>62500</v>
      </c>
      <c r="Z54" s="18" t="s">
        <v>24</v>
      </c>
      <c r="AA54" s="18">
        <v>5847000</v>
      </c>
      <c r="AB54" s="18" t="s">
        <v>185</v>
      </c>
      <c r="AC54" s="18" t="s">
        <v>185</v>
      </c>
      <c r="AD54" s="18" t="s">
        <v>169</v>
      </c>
      <c r="AE54" s="18" t="s">
        <v>185</v>
      </c>
      <c r="AF54" s="18" t="s">
        <v>185</v>
      </c>
      <c r="AG54" s="18" t="s">
        <v>185</v>
      </c>
      <c r="AH54" s="18" t="s">
        <v>185</v>
      </c>
      <c r="AI54" s="18" t="s">
        <v>185</v>
      </c>
      <c r="AJ54" s="18" t="s">
        <v>185</v>
      </c>
      <c r="AK54" s="18">
        <v>45000</v>
      </c>
      <c r="AL54" s="17">
        <v>1.4177777778</v>
      </c>
    </row>
    <row r="55" spans="1:38" x14ac:dyDescent="0.3">
      <c r="A55" s="18" t="s">
        <v>19</v>
      </c>
      <c r="B55" s="18" t="s">
        <v>210</v>
      </c>
      <c r="C55" s="18" t="s">
        <v>185</v>
      </c>
      <c r="D55" s="18" t="s">
        <v>44</v>
      </c>
      <c r="E55" s="18" t="s">
        <v>167</v>
      </c>
      <c r="F55" s="18">
        <v>2011</v>
      </c>
      <c r="G55" s="18" t="s">
        <v>185</v>
      </c>
      <c r="H55" s="18" t="s">
        <v>185</v>
      </c>
      <c r="I55" s="18" t="s">
        <v>185</v>
      </c>
      <c r="J55" s="18" t="s">
        <v>185</v>
      </c>
      <c r="K55" s="18">
        <v>43000</v>
      </c>
      <c r="L55" s="18">
        <v>1000</v>
      </c>
      <c r="M55" s="18">
        <v>573</v>
      </c>
      <c r="N55" s="18" t="s">
        <v>24</v>
      </c>
      <c r="O55" s="18">
        <v>43000</v>
      </c>
      <c r="P55" s="18">
        <v>1000</v>
      </c>
      <c r="Q55" s="18">
        <v>573</v>
      </c>
      <c r="R55" s="18" t="s">
        <v>24</v>
      </c>
      <c r="S55" s="18">
        <v>4267000</v>
      </c>
      <c r="T55" s="18">
        <v>1000</v>
      </c>
      <c r="U55" s="18">
        <v>57800</v>
      </c>
      <c r="V55" s="18" t="s">
        <v>24</v>
      </c>
      <c r="W55" s="18">
        <v>4267000</v>
      </c>
      <c r="X55" s="18">
        <v>1000</v>
      </c>
      <c r="Y55" s="18">
        <v>57800</v>
      </c>
      <c r="Z55" s="18" t="s">
        <v>24</v>
      </c>
      <c r="AA55" s="18">
        <v>4267000</v>
      </c>
      <c r="AB55" s="18" t="s">
        <v>185</v>
      </c>
      <c r="AC55" s="18" t="s">
        <v>45</v>
      </c>
      <c r="AD55" s="18" t="s">
        <v>185</v>
      </c>
      <c r="AE55" s="18" t="s">
        <v>185</v>
      </c>
      <c r="AF55" s="18" t="s">
        <v>185</v>
      </c>
      <c r="AG55" s="18" t="s">
        <v>185</v>
      </c>
      <c r="AH55" s="18" t="s">
        <v>185</v>
      </c>
      <c r="AI55" s="18" t="s">
        <v>185</v>
      </c>
      <c r="AJ55" s="18" t="s">
        <v>185</v>
      </c>
      <c r="AK55" s="18">
        <v>43000</v>
      </c>
      <c r="AL55" s="17">
        <v>1.3325581394999999</v>
      </c>
    </row>
    <row r="56" spans="1:38" x14ac:dyDescent="0.3">
      <c r="A56" s="18" t="s">
        <v>19</v>
      </c>
      <c r="B56" s="18" t="s">
        <v>211</v>
      </c>
      <c r="C56" s="18" t="s">
        <v>185</v>
      </c>
      <c r="D56" s="18" t="s">
        <v>44</v>
      </c>
      <c r="E56" s="18" t="s">
        <v>167</v>
      </c>
      <c r="F56" s="18">
        <v>2011</v>
      </c>
      <c r="G56" s="18" t="s">
        <v>185</v>
      </c>
      <c r="H56" s="18" t="s">
        <v>185</v>
      </c>
      <c r="I56" s="18" t="s">
        <v>185</v>
      </c>
      <c r="J56" s="18" t="s">
        <v>185</v>
      </c>
      <c r="K56" s="18">
        <v>55000</v>
      </c>
      <c r="L56" s="18">
        <v>1000</v>
      </c>
      <c r="M56" s="18">
        <v>1060</v>
      </c>
      <c r="N56" s="18" t="s">
        <v>24</v>
      </c>
      <c r="O56" s="18">
        <v>55000</v>
      </c>
      <c r="P56" s="18">
        <v>1000</v>
      </c>
      <c r="Q56" s="18">
        <v>1060</v>
      </c>
      <c r="R56" s="18" t="s">
        <v>24</v>
      </c>
      <c r="S56" s="18">
        <v>1629000</v>
      </c>
      <c r="T56" s="18">
        <v>1000</v>
      </c>
      <c r="U56" s="18">
        <v>49400</v>
      </c>
      <c r="V56" s="18" t="s">
        <v>24</v>
      </c>
      <c r="W56" s="18">
        <v>1629000</v>
      </c>
      <c r="X56" s="18">
        <v>1000</v>
      </c>
      <c r="Y56" s="18">
        <v>49400</v>
      </c>
      <c r="Z56" s="18" t="s">
        <v>24</v>
      </c>
      <c r="AA56" s="18">
        <v>1629000</v>
      </c>
      <c r="AB56" s="18" t="s">
        <v>185</v>
      </c>
      <c r="AC56" s="18" t="s">
        <v>46</v>
      </c>
      <c r="AD56" s="18" t="s">
        <v>185</v>
      </c>
      <c r="AE56" s="18" t="s">
        <v>185</v>
      </c>
      <c r="AF56" s="18" t="s">
        <v>185</v>
      </c>
      <c r="AG56" s="18" t="s">
        <v>185</v>
      </c>
      <c r="AH56" s="18" t="s">
        <v>185</v>
      </c>
      <c r="AI56" s="18" t="s">
        <v>185</v>
      </c>
      <c r="AJ56" s="18" t="s">
        <v>185</v>
      </c>
      <c r="AK56" s="18">
        <v>55000</v>
      </c>
      <c r="AL56" s="17">
        <v>1.9272727273000001</v>
      </c>
    </row>
    <row r="57" spans="1:38" x14ac:dyDescent="0.3">
      <c r="A57" s="18" t="s">
        <v>18</v>
      </c>
      <c r="B57" s="18" t="s">
        <v>171</v>
      </c>
      <c r="C57" s="18" t="s">
        <v>185</v>
      </c>
      <c r="D57" s="18" t="s">
        <v>44</v>
      </c>
      <c r="E57" s="18" t="s">
        <v>167</v>
      </c>
      <c r="F57" s="18">
        <v>2011</v>
      </c>
      <c r="G57" s="18" t="s">
        <v>185</v>
      </c>
      <c r="H57" s="18" t="s">
        <v>185</v>
      </c>
      <c r="I57" s="18" t="s">
        <v>185</v>
      </c>
      <c r="J57" s="18" t="s">
        <v>185</v>
      </c>
      <c r="K57" s="18">
        <v>43000</v>
      </c>
      <c r="L57" s="18">
        <v>1000</v>
      </c>
      <c r="M57" s="18">
        <v>667</v>
      </c>
      <c r="N57" s="18" t="s">
        <v>24</v>
      </c>
      <c r="O57" s="18">
        <v>43000</v>
      </c>
      <c r="P57" s="18">
        <v>1000</v>
      </c>
      <c r="Q57" s="18">
        <v>667</v>
      </c>
      <c r="R57" s="18" t="s">
        <v>24</v>
      </c>
      <c r="S57" s="18">
        <v>5545000</v>
      </c>
      <c r="T57" s="18">
        <v>1000</v>
      </c>
      <c r="U57" s="18">
        <v>61300</v>
      </c>
      <c r="V57" s="18" t="s">
        <v>24</v>
      </c>
      <c r="W57" s="18">
        <v>5545000</v>
      </c>
      <c r="X57" s="18">
        <v>1000</v>
      </c>
      <c r="Y57" s="18">
        <v>61300</v>
      </c>
      <c r="Z57" s="18" t="s">
        <v>24</v>
      </c>
      <c r="AA57" s="18">
        <v>5545000</v>
      </c>
      <c r="AB57" s="18" t="s">
        <v>48</v>
      </c>
      <c r="AC57" s="18" t="s">
        <v>185</v>
      </c>
      <c r="AD57" s="18" t="s">
        <v>185</v>
      </c>
      <c r="AE57" s="18" t="s">
        <v>185</v>
      </c>
      <c r="AF57" s="18" t="s">
        <v>185</v>
      </c>
      <c r="AG57" s="18" t="s">
        <v>185</v>
      </c>
      <c r="AH57" s="18" t="s">
        <v>185</v>
      </c>
      <c r="AI57" s="18" t="s">
        <v>185</v>
      </c>
      <c r="AJ57" s="18" t="s">
        <v>185</v>
      </c>
      <c r="AK57" s="18">
        <v>43000</v>
      </c>
      <c r="AL57" s="17">
        <v>1.5511627907000001</v>
      </c>
    </row>
    <row r="58" spans="1:38" x14ac:dyDescent="0.3">
      <c r="A58" s="18" t="s">
        <v>18</v>
      </c>
      <c r="B58" s="18" t="s">
        <v>172</v>
      </c>
      <c r="C58" s="18" t="s">
        <v>185</v>
      </c>
      <c r="D58" s="18" t="s">
        <v>44</v>
      </c>
      <c r="E58" s="18" t="s">
        <v>167</v>
      </c>
      <c r="F58" s="18">
        <v>2011</v>
      </c>
      <c r="G58" s="18" t="s">
        <v>185</v>
      </c>
      <c r="H58" s="18" t="s">
        <v>185</v>
      </c>
      <c r="I58" s="18" t="s">
        <v>185</v>
      </c>
      <c r="J58" s="18" t="s">
        <v>185</v>
      </c>
      <c r="K58" s="18">
        <v>57000</v>
      </c>
      <c r="L58" s="18">
        <v>1000</v>
      </c>
      <c r="M58" s="18">
        <v>1170</v>
      </c>
      <c r="N58" s="18" t="s">
        <v>24</v>
      </c>
      <c r="O58" s="18">
        <v>57000</v>
      </c>
      <c r="P58" s="18">
        <v>1000</v>
      </c>
      <c r="Q58" s="18">
        <v>1170</v>
      </c>
      <c r="R58" s="18" t="s">
        <v>24</v>
      </c>
      <c r="S58" s="18">
        <v>1379000</v>
      </c>
      <c r="T58" s="18">
        <v>1000</v>
      </c>
      <c r="U58" s="18">
        <v>44500</v>
      </c>
      <c r="V58" s="18" t="s">
        <v>24</v>
      </c>
      <c r="W58" s="18">
        <v>1379000</v>
      </c>
      <c r="X58" s="18">
        <v>1000</v>
      </c>
      <c r="Y58" s="18">
        <v>44500</v>
      </c>
      <c r="Z58" s="18" t="s">
        <v>24</v>
      </c>
      <c r="AA58" s="18">
        <v>1379000</v>
      </c>
      <c r="AB58" s="18" t="s">
        <v>48</v>
      </c>
      <c r="AC58" s="18" t="s">
        <v>185</v>
      </c>
      <c r="AD58" s="18" t="s">
        <v>185</v>
      </c>
      <c r="AE58" s="18" t="s">
        <v>185</v>
      </c>
      <c r="AF58" s="18" t="s">
        <v>185</v>
      </c>
      <c r="AG58" s="18" t="s">
        <v>185</v>
      </c>
      <c r="AH58" s="18" t="s">
        <v>185</v>
      </c>
      <c r="AI58" s="18" t="s">
        <v>185</v>
      </c>
      <c r="AJ58" s="18" t="s">
        <v>185</v>
      </c>
      <c r="AK58" s="18">
        <v>57000</v>
      </c>
      <c r="AL58" s="17">
        <v>2.0526315788999998</v>
      </c>
    </row>
    <row r="59" spans="1:38" x14ac:dyDescent="0.3">
      <c r="A59" s="18" t="s">
        <v>18</v>
      </c>
      <c r="B59" s="18" t="s">
        <v>185</v>
      </c>
      <c r="C59" s="18" t="s">
        <v>185</v>
      </c>
      <c r="D59" s="18" t="s">
        <v>44</v>
      </c>
      <c r="E59" s="18" t="s">
        <v>167</v>
      </c>
      <c r="F59" s="18">
        <v>2011</v>
      </c>
      <c r="G59" s="18" t="s">
        <v>40</v>
      </c>
      <c r="H59" s="18" t="s">
        <v>185</v>
      </c>
      <c r="I59" s="18" t="s">
        <v>185</v>
      </c>
      <c r="J59" s="18" t="s">
        <v>185</v>
      </c>
      <c r="K59" s="18">
        <v>34000</v>
      </c>
      <c r="L59" s="18">
        <v>1000</v>
      </c>
      <c r="M59" s="18">
        <v>583</v>
      </c>
      <c r="N59" s="18" t="s">
        <v>24</v>
      </c>
      <c r="O59" s="18">
        <v>34000</v>
      </c>
      <c r="P59" s="18">
        <v>1000</v>
      </c>
      <c r="Q59" s="18">
        <v>583</v>
      </c>
      <c r="R59" s="18" t="s">
        <v>24</v>
      </c>
      <c r="S59" s="18">
        <v>3613000</v>
      </c>
      <c r="T59" s="18">
        <v>1000</v>
      </c>
      <c r="U59" s="18">
        <v>35300</v>
      </c>
      <c r="V59" s="18" t="s">
        <v>24</v>
      </c>
      <c r="W59" s="18">
        <v>3613000</v>
      </c>
      <c r="X59" s="18">
        <v>1000</v>
      </c>
      <c r="Y59" s="18">
        <v>35300</v>
      </c>
      <c r="Z59" s="18" t="s">
        <v>24</v>
      </c>
      <c r="AA59" s="18">
        <v>3613000</v>
      </c>
      <c r="AB59" s="18" t="s">
        <v>185</v>
      </c>
      <c r="AC59" s="18" t="s">
        <v>185</v>
      </c>
      <c r="AD59" s="18" t="s">
        <v>185</v>
      </c>
      <c r="AE59" s="18" t="s">
        <v>185</v>
      </c>
      <c r="AF59" s="18" t="s">
        <v>185</v>
      </c>
      <c r="AG59" s="18" t="s">
        <v>185</v>
      </c>
      <c r="AH59" s="18" t="s">
        <v>185</v>
      </c>
      <c r="AI59" s="18" t="s">
        <v>185</v>
      </c>
      <c r="AJ59" s="18" t="s">
        <v>185</v>
      </c>
      <c r="AK59" s="18">
        <v>34000</v>
      </c>
      <c r="AL59" s="17">
        <v>1.7147058824000001</v>
      </c>
    </row>
    <row r="60" spans="1:38" x14ac:dyDescent="0.3">
      <c r="A60" s="18" t="s">
        <v>19</v>
      </c>
      <c r="B60" s="18" t="s">
        <v>185</v>
      </c>
      <c r="C60" s="18" t="s">
        <v>185</v>
      </c>
      <c r="D60" s="18" t="s">
        <v>44</v>
      </c>
      <c r="E60" s="18" t="s">
        <v>167</v>
      </c>
      <c r="F60" s="18">
        <v>2011</v>
      </c>
      <c r="G60" s="18" t="s">
        <v>40</v>
      </c>
      <c r="H60" s="18" t="s">
        <v>185</v>
      </c>
      <c r="I60" s="18" t="s">
        <v>185</v>
      </c>
      <c r="J60" s="18" t="s">
        <v>185</v>
      </c>
      <c r="K60" s="18">
        <v>34000</v>
      </c>
      <c r="L60" s="18">
        <v>1000</v>
      </c>
      <c r="M60" s="18">
        <v>583</v>
      </c>
      <c r="N60" s="18" t="s">
        <v>24</v>
      </c>
      <c r="O60" s="18">
        <v>34000</v>
      </c>
      <c r="P60" s="18">
        <v>1000</v>
      </c>
      <c r="Q60" s="18">
        <v>583</v>
      </c>
      <c r="R60" s="18" t="s">
        <v>24</v>
      </c>
      <c r="S60" s="18">
        <v>3613000</v>
      </c>
      <c r="T60" s="18">
        <v>1000</v>
      </c>
      <c r="U60" s="18">
        <v>35300</v>
      </c>
      <c r="V60" s="18" t="s">
        <v>24</v>
      </c>
      <c r="W60" s="18">
        <v>3613000</v>
      </c>
      <c r="X60" s="18">
        <v>1000</v>
      </c>
      <c r="Y60" s="18">
        <v>35300</v>
      </c>
      <c r="Z60" s="18" t="s">
        <v>24</v>
      </c>
      <c r="AA60" s="18">
        <v>3613000</v>
      </c>
      <c r="AB60" s="18" t="s">
        <v>185</v>
      </c>
      <c r="AC60" s="18" t="s">
        <v>185</v>
      </c>
      <c r="AD60" s="18" t="s">
        <v>185</v>
      </c>
      <c r="AE60" s="18" t="s">
        <v>185</v>
      </c>
      <c r="AF60" s="18" t="s">
        <v>185</v>
      </c>
      <c r="AG60" s="18" t="s">
        <v>185</v>
      </c>
      <c r="AH60" s="18" t="s">
        <v>185</v>
      </c>
      <c r="AI60" s="18" t="s">
        <v>185</v>
      </c>
      <c r="AJ60" s="18" t="s">
        <v>185</v>
      </c>
      <c r="AK60" s="18">
        <v>34000</v>
      </c>
      <c r="AL60" s="17">
        <v>1.7147058824000001</v>
      </c>
    </row>
    <row r="61" spans="1:38" x14ac:dyDescent="0.3">
      <c r="A61" s="18" t="s">
        <v>20</v>
      </c>
      <c r="B61" s="18" t="s">
        <v>185</v>
      </c>
      <c r="C61" s="18" t="s">
        <v>185</v>
      </c>
      <c r="D61" s="18" t="s">
        <v>44</v>
      </c>
      <c r="E61" s="18" t="s">
        <v>167</v>
      </c>
      <c r="F61" s="18">
        <v>2011</v>
      </c>
      <c r="G61" s="18" t="s">
        <v>40</v>
      </c>
      <c r="H61" s="18" t="s">
        <v>185</v>
      </c>
      <c r="I61" s="18" t="s">
        <v>185</v>
      </c>
      <c r="J61" s="18" t="s">
        <v>185</v>
      </c>
      <c r="K61" s="18">
        <v>34000</v>
      </c>
      <c r="L61" s="18">
        <v>1000</v>
      </c>
      <c r="M61" s="18">
        <v>583</v>
      </c>
      <c r="N61" s="18" t="s">
        <v>24</v>
      </c>
      <c r="O61" s="18">
        <v>34000</v>
      </c>
      <c r="P61" s="18">
        <v>1000</v>
      </c>
      <c r="Q61" s="18">
        <v>583</v>
      </c>
      <c r="R61" s="18" t="s">
        <v>24</v>
      </c>
      <c r="S61" s="18">
        <v>3613000</v>
      </c>
      <c r="T61" s="18">
        <v>1000</v>
      </c>
      <c r="U61" s="18">
        <v>35300</v>
      </c>
      <c r="V61" s="18" t="s">
        <v>24</v>
      </c>
      <c r="W61" s="18">
        <v>3613000</v>
      </c>
      <c r="X61" s="18">
        <v>1000</v>
      </c>
      <c r="Y61" s="18">
        <v>35300</v>
      </c>
      <c r="Z61" s="18" t="s">
        <v>24</v>
      </c>
      <c r="AA61" s="18">
        <v>3613000</v>
      </c>
      <c r="AB61" s="18" t="s">
        <v>185</v>
      </c>
      <c r="AC61" s="18" t="s">
        <v>185</v>
      </c>
      <c r="AD61" s="18" t="s">
        <v>185</v>
      </c>
      <c r="AE61" s="18" t="s">
        <v>185</v>
      </c>
      <c r="AF61" s="18" t="s">
        <v>185</v>
      </c>
      <c r="AG61" s="18" t="s">
        <v>185</v>
      </c>
      <c r="AH61" s="18" t="s">
        <v>185</v>
      </c>
      <c r="AI61" s="18" t="s">
        <v>185</v>
      </c>
      <c r="AJ61" s="18" t="s">
        <v>185</v>
      </c>
      <c r="AK61" s="18">
        <v>34000</v>
      </c>
      <c r="AL61" s="17">
        <v>1.7147058824000001</v>
      </c>
    </row>
    <row r="62" spans="1:38" x14ac:dyDescent="0.3">
      <c r="A62" s="18" t="s">
        <v>20</v>
      </c>
      <c r="B62" s="18" t="s">
        <v>168</v>
      </c>
      <c r="C62" s="18" t="s">
        <v>185</v>
      </c>
      <c r="D62" s="18" t="s">
        <v>44</v>
      </c>
      <c r="E62" s="18" t="s">
        <v>167</v>
      </c>
      <c r="F62" s="18">
        <v>2011</v>
      </c>
      <c r="G62" s="18" t="s">
        <v>40</v>
      </c>
      <c r="H62" s="18" t="s">
        <v>185</v>
      </c>
      <c r="I62" s="18" t="s">
        <v>185</v>
      </c>
      <c r="J62" s="18" t="s">
        <v>185</v>
      </c>
      <c r="K62" s="18">
        <v>28000</v>
      </c>
      <c r="L62" s="18">
        <v>1000</v>
      </c>
      <c r="M62" s="18">
        <v>1200</v>
      </c>
      <c r="N62" s="18" t="s">
        <v>24</v>
      </c>
      <c r="O62" s="18">
        <v>28000</v>
      </c>
      <c r="P62" s="18">
        <v>1000</v>
      </c>
      <c r="Q62" s="18">
        <v>1200</v>
      </c>
      <c r="R62" s="18" t="s">
        <v>24</v>
      </c>
      <c r="S62" s="18">
        <v>842000</v>
      </c>
      <c r="T62" s="18">
        <v>1000</v>
      </c>
      <c r="U62" s="18">
        <v>31600</v>
      </c>
      <c r="V62" s="18" t="s">
        <v>24</v>
      </c>
      <c r="W62" s="18">
        <v>842000</v>
      </c>
      <c r="X62" s="18">
        <v>1000</v>
      </c>
      <c r="Y62" s="18">
        <v>31600</v>
      </c>
      <c r="Z62" s="18" t="s">
        <v>24</v>
      </c>
      <c r="AA62" s="18">
        <v>842000</v>
      </c>
      <c r="AB62" s="18" t="s">
        <v>185</v>
      </c>
      <c r="AC62" s="18" t="s">
        <v>185</v>
      </c>
      <c r="AD62" s="18" t="s">
        <v>169</v>
      </c>
      <c r="AE62" s="18" t="s">
        <v>185</v>
      </c>
      <c r="AF62" s="18" t="s">
        <v>185</v>
      </c>
      <c r="AG62" s="18" t="s">
        <v>185</v>
      </c>
      <c r="AH62" s="18" t="s">
        <v>185</v>
      </c>
      <c r="AI62" s="18" t="s">
        <v>185</v>
      </c>
      <c r="AJ62" s="18" t="s">
        <v>185</v>
      </c>
      <c r="AK62" s="18">
        <v>28000</v>
      </c>
      <c r="AL62" s="17">
        <v>4.2857142857000001</v>
      </c>
    </row>
    <row r="63" spans="1:38" x14ac:dyDescent="0.3">
      <c r="A63" s="18" t="s">
        <v>20</v>
      </c>
      <c r="B63" s="18" t="s">
        <v>170</v>
      </c>
      <c r="C63" s="18" t="s">
        <v>185</v>
      </c>
      <c r="D63" s="18" t="s">
        <v>44</v>
      </c>
      <c r="E63" s="18" t="s">
        <v>167</v>
      </c>
      <c r="F63" s="18">
        <v>2011</v>
      </c>
      <c r="G63" s="18" t="s">
        <v>40</v>
      </c>
      <c r="H63" s="18" t="s">
        <v>185</v>
      </c>
      <c r="I63" s="18" t="s">
        <v>185</v>
      </c>
      <c r="J63" s="18" t="s">
        <v>185</v>
      </c>
      <c r="K63" s="18">
        <v>36000</v>
      </c>
      <c r="L63" s="18">
        <v>1000</v>
      </c>
      <c r="M63" s="18">
        <v>694</v>
      </c>
      <c r="N63" s="18" t="s">
        <v>24</v>
      </c>
      <c r="O63" s="18">
        <v>36000</v>
      </c>
      <c r="P63" s="18">
        <v>1000</v>
      </c>
      <c r="Q63" s="18">
        <v>694</v>
      </c>
      <c r="R63" s="18" t="s">
        <v>24</v>
      </c>
      <c r="S63" s="18">
        <v>2744000</v>
      </c>
      <c r="T63" s="18">
        <v>1000</v>
      </c>
      <c r="U63" s="18">
        <v>42900</v>
      </c>
      <c r="V63" s="18" t="s">
        <v>24</v>
      </c>
      <c r="W63" s="18">
        <v>2744000</v>
      </c>
      <c r="X63" s="18">
        <v>1000</v>
      </c>
      <c r="Y63" s="18">
        <v>42900</v>
      </c>
      <c r="Z63" s="18" t="s">
        <v>24</v>
      </c>
      <c r="AA63" s="18">
        <v>2744000</v>
      </c>
      <c r="AB63" s="18" t="s">
        <v>185</v>
      </c>
      <c r="AC63" s="18" t="s">
        <v>185</v>
      </c>
      <c r="AD63" s="18" t="s">
        <v>169</v>
      </c>
      <c r="AE63" s="18" t="s">
        <v>185</v>
      </c>
      <c r="AF63" s="18" t="s">
        <v>185</v>
      </c>
      <c r="AG63" s="18" t="s">
        <v>185</v>
      </c>
      <c r="AH63" s="18" t="s">
        <v>185</v>
      </c>
      <c r="AI63" s="18" t="s">
        <v>185</v>
      </c>
      <c r="AJ63" s="18" t="s">
        <v>185</v>
      </c>
      <c r="AK63" s="18">
        <v>36000</v>
      </c>
      <c r="AL63" s="17">
        <v>1.9277777778</v>
      </c>
    </row>
    <row r="64" spans="1:38" x14ac:dyDescent="0.3">
      <c r="A64" s="18" t="s">
        <v>19</v>
      </c>
      <c r="B64" s="18" t="s">
        <v>210</v>
      </c>
      <c r="C64" s="18" t="s">
        <v>185</v>
      </c>
      <c r="D64" s="18" t="s">
        <v>44</v>
      </c>
      <c r="E64" s="18" t="s">
        <v>167</v>
      </c>
      <c r="F64" s="18">
        <v>2011</v>
      </c>
      <c r="G64" s="18" t="s">
        <v>40</v>
      </c>
      <c r="H64" s="18" t="s">
        <v>185</v>
      </c>
      <c r="I64" s="18" t="s">
        <v>185</v>
      </c>
      <c r="J64" s="18" t="s">
        <v>185</v>
      </c>
      <c r="K64" s="18">
        <v>34000</v>
      </c>
      <c r="L64" s="18">
        <v>1000</v>
      </c>
      <c r="M64" s="18">
        <v>841</v>
      </c>
      <c r="N64" s="18" t="s">
        <v>24</v>
      </c>
      <c r="O64" s="18">
        <v>34000</v>
      </c>
      <c r="P64" s="18">
        <v>1000</v>
      </c>
      <c r="Q64" s="18">
        <v>841</v>
      </c>
      <c r="R64" s="18" t="s">
        <v>24</v>
      </c>
      <c r="S64" s="18">
        <v>2111000</v>
      </c>
      <c r="T64" s="18">
        <v>1000</v>
      </c>
      <c r="U64" s="18">
        <v>38100</v>
      </c>
      <c r="V64" s="18" t="s">
        <v>24</v>
      </c>
      <c r="W64" s="18">
        <v>2111000</v>
      </c>
      <c r="X64" s="18">
        <v>1000</v>
      </c>
      <c r="Y64" s="18">
        <v>38100</v>
      </c>
      <c r="Z64" s="18" t="s">
        <v>24</v>
      </c>
      <c r="AA64" s="18">
        <v>2111000</v>
      </c>
      <c r="AB64" s="18" t="s">
        <v>185</v>
      </c>
      <c r="AC64" s="18" t="s">
        <v>45</v>
      </c>
      <c r="AD64" s="18" t="s">
        <v>185</v>
      </c>
      <c r="AE64" s="18" t="s">
        <v>185</v>
      </c>
      <c r="AF64" s="18" t="s">
        <v>185</v>
      </c>
      <c r="AG64" s="18" t="s">
        <v>185</v>
      </c>
      <c r="AH64" s="18" t="s">
        <v>185</v>
      </c>
      <c r="AI64" s="18" t="s">
        <v>185</v>
      </c>
      <c r="AJ64" s="18" t="s">
        <v>185</v>
      </c>
      <c r="AK64" s="18">
        <v>34000</v>
      </c>
      <c r="AL64" s="17">
        <v>2.4735294118</v>
      </c>
    </row>
    <row r="65" spans="1:38" x14ac:dyDescent="0.3">
      <c r="A65" s="18" t="s">
        <v>19</v>
      </c>
      <c r="B65" s="18" t="s">
        <v>211</v>
      </c>
      <c r="C65" s="18" t="s">
        <v>185</v>
      </c>
      <c r="D65" s="18" t="s">
        <v>44</v>
      </c>
      <c r="E65" s="18" t="s">
        <v>167</v>
      </c>
      <c r="F65" s="18">
        <v>2011</v>
      </c>
      <c r="G65" s="18" t="s">
        <v>40</v>
      </c>
      <c r="H65" s="18" t="s">
        <v>185</v>
      </c>
      <c r="I65" s="18" t="s">
        <v>185</v>
      </c>
      <c r="J65" s="18" t="s">
        <v>185</v>
      </c>
      <c r="K65" s="18">
        <v>48000</v>
      </c>
      <c r="L65" s="18">
        <v>1000</v>
      </c>
      <c r="M65" s="18">
        <v>1230</v>
      </c>
      <c r="N65" s="18" t="s">
        <v>24</v>
      </c>
      <c r="O65" s="18">
        <v>48000</v>
      </c>
      <c r="P65" s="18">
        <v>1000</v>
      </c>
      <c r="Q65" s="18">
        <v>1230</v>
      </c>
      <c r="R65" s="18" t="s">
        <v>24</v>
      </c>
      <c r="S65" s="18">
        <v>786000</v>
      </c>
      <c r="T65" s="18">
        <v>1000</v>
      </c>
      <c r="U65" s="18">
        <v>29400</v>
      </c>
      <c r="V65" s="18" t="s">
        <v>24</v>
      </c>
      <c r="W65" s="18">
        <v>786000</v>
      </c>
      <c r="X65" s="18">
        <v>1000</v>
      </c>
      <c r="Y65" s="18">
        <v>29400</v>
      </c>
      <c r="Z65" s="18" t="s">
        <v>24</v>
      </c>
      <c r="AA65" s="18">
        <v>786000</v>
      </c>
      <c r="AB65" s="18" t="s">
        <v>185</v>
      </c>
      <c r="AC65" s="18" t="s">
        <v>46</v>
      </c>
      <c r="AD65" s="18" t="s">
        <v>185</v>
      </c>
      <c r="AE65" s="18" t="s">
        <v>185</v>
      </c>
      <c r="AF65" s="18" t="s">
        <v>185</v>
      </c>
      <c r="AG65" s="18" t="s">
        <v>185</v>
      </c>
      <c r="AH65" s="18" t="s">
        <v>185</v>
      </c>
      <c r="AI65" s="18" t="s">
        <v>185</v>
      </c>
      <c r="AJ65" s="18" t="s">
        <v>185</v>
      </c>
      <c r="AK65" s="18">
        <v>48000</v>
      </c>
      <c r="AL65" s="17">
        <v>2.5625</v>
      </c>
    </row>
    <row r="66" spans="1:38" x14ac:dyDescent="0.3">
      <c r="A66" s="18" t="s">
        <v>18</v>
      </c>
      <c r="B66" s="18" t="s">
        <v>171</v>
      </c>
      <c r="C66" s="18" t="s">
        <v>185</v>
      </c>
      <c r="D66" s="18" t="s">
        <v>44</v>
      </c>
      <c r="E66" s="18" t="s">
        <v>167</v>
      </c>
      <c r="F66" s="18">
        <v>2011</v>
      </c>
      <c r="G66" s="18" t="s">
        <v>40</v>
      </c>
      <c r="H66" s="18" t="s">
        <v>185</v>
      </c>
      <c r="I66" s="18" t="s">
        <v>185</v>
      </c>
      <c r="J66" s="18" t="s">
        <v>185</v>
      </c>
      <c r="K66" s="18">
        <v>32000</v>
      </c>
      <c r="L66" s="18">
        <v>1000</v>
      </c>
      <c r="M66" s="18">
        <v>773</v>
      </c>
      <c r="N66" s="18" t="s">
        <v>24</v>
      </c>
      <c r="O66" s="18">
        <v>32000</v>
      </c>
      <c r="P66" s="18">
        <v>1000</v>
      </c>
      <c r="Q66" s="18">
        <v>773</v>
      </c>
      <c r="R66" s="18" t="s">
        <v>24</v>
      </c>
      <c r="S66" s="18">
        <v>2503000</v>
      </c>
      <c r="T66" s="18">
        <v>1000</v>
      </c>
      <c r="U66" s="18">
        <v>41600</v>
      </c>
      <c r="V66" s="18" t="s">
        <v>24</v>
      </c>
      <c r="W66" s="18">
        <v>2503000</v>
      </c>
      <c r="X66" s="18">
        <v>1000</v>
      </c>
      <c r="Y66" s="18">
        <v>41600</v>
      </c>
      <c r="Z66" s="18" t="s">
        <v>24</v>
      </c>
      <c r="AA66" s="18">
        <v>2503000</v>
      </c>
      <c r="AB66" s="18" t="s">
        <v>48</v>
      </c>
      <c r="AC66" s="18" t="s">
        <v>185</v>
      </c>
      <c r="AD66" s="18" t="s">
        <v>185</v>
      </c>
      <c r="AE66" s="18" t="s">
        <v>185</v>
      </c>
      <c r="AF66" s="18" t="s">
        <v>185</v>
      </c>
      <c r="AG66" s="18" t="s">
        <v>185</v>
      </c>
      <c r="AH66" s="18" t="s">
        <v>185</v>
      </c>
      <c r="AI66" s="18" t="s">
        <v>185</v>
      </c>
      <c r="AJ66" s="18" t="s">
        <v>185</v>
      </c>
      <c r="AK66" s="18">
        <v>32000</v>
      </c>
      <c r="AL66" s="17">
        <v>2.4156249999999999</v>
      </c>
    </row>
    <row r="67" spans="1:38" x14ac:dyDescent="0.3">
      <c r="A67" s="18" t="s">
        <v>18</v>
      </c>
      <c r="B67" s="18" t="s">
        <v>172</v>
      </c>
      <c r="C67" s="18" t="s">
        <v>185</v>
      </c>
      <c r="D67" s="18" t="s">
        <v>44</v>
      </c>
      <c r="E67" s="18" t="s">
        <v>167</v>
      </c>
      <c r="F67" s="18">
        <v>2011</v>
      </c>
      <c r="G67" s="18" t="s">
        <v>40</v>
      </c>
      <c r="H67" s="18" t="s">
        <v>185</v>
      </c>
      <c r="I67" s="18" t="s">
        <v>185</v>
      </c>
      <c r="J67" s="18" t="s">
        <v>185</v>
      </c>
      <c r="K67" s="18">
        <v>50000</v>
      </c>
      <c r="L67" s="18">
        <v>1000</v>
      </c>
      <c r="M67" s="18">
        <v>1300</v>
      </c>
      <c r="N67" s="18" t="s">
        <v>24</v>
      </c>
      <c r="O67" s="18">
        <v>50000</v>
      </c>
      <c r="P67" s="18">
        <v>1000</v>
      </c>
      <c r="Q67" s="18">
        <v>1300</v>
      </c>
      <c r="R67" s="18" t="s">
        <v>24</v>
      </c>
      <c r="S67" s="18">
        <v>796000</v>
      </c>
      <c r="T67" s="18">
        <v>1000</v>
      </c>
      <c r="U67" s="18">
        <v>26800</v>
      </c>
      <c r="V67" s="18" t="s">
        <v>24</v>
      </c>
      <c r="W67" s="18">
        <v>796000</v>
      </c>
      <c r="X67" s="18">
        <v>1000</v>
      </c>
      <c r="Y67" s="18">
        <v>26800</v>
      </c>
      <c r="Z67" s="18" t="s">
        <v>24</v>
      </c>
      <c r="AA67" s="18">
        <v>796000</v>
      </c>
      <c r="AB67" s="18" t="s">
        <v>48</v>
      </c>
      <c r="AC67" s="18" t="s">
        <v>185</v>
      </c>
      <c r="AD67" s="18" t="s">
        <v>185</v>
      </c>
      <c r="AE67" s="18" t="s">
        <v>185</v>
      </c>
      <c r="AF67" s="18" t="s">
        <v>185</v>
      </c>
      <c r="AG67" s="18" t="s">
        <v>185</v>
      </c>
      <c r="AH67" s="18" t="s">
        <v>185</v>
      </c>
      <c r="AI67" s="18" t="s">
        <v>185</v>
      </c>
      <c r="AJ67" s="18" t="s">
        <v>185</v>
      </c>
      <c r="AK67" s="18">
        <v>50000</v>
      </c>
      <c r="AL67" s="17">
        <v>2.6</v>
      </c>
    </row>
    <row r="68" spans="1:38" x14ac:dyDescent="0.3">
      <c r="A68" s="18" t="s">
        <v>18</v>
      </c>
      <c r="B68" s="18" t="s">
        <v>185</v>
      </c>
      <c r="C68" s="18" t="s">
        <v>185</v>
      </c>
      <c r="D68" s="18" t="s">
        <v>44</v>
      </c>
      <c r="E68" s="18" t="s">
        <v>167</v>
      </c>
      <c r="F68" s="18">
        <v>2011</v>
      </c>
      <c r="G68" s="18" t="s">
        <v>41</v>
      </c>
      <c r="H68" s="18" t="s">
        <v>185</v>
      </c>
      <c r="I68" s="18" t="s">
        <v>185</v>
      </c>
      <c r="J68" s="18" t="s">
        <v>185</v>
      </c>
      <c r="K68" s="18">
        <v>50000</v>
      </c>
      <c r="L68" s="18">
        <v>1000</v>
      </c>
      <c r="M68" s="18">
        <v>774</v>
      </c>
      <c r="N68" s="18" t="s">
        <v>24</v>
      </c>
      <c r="O68" s="18">
        <v>50000</v>
      </c>
      <c r="P68" s="18">
        <v>1000</v>
      </c>
      <c r="Q68" s="18">
        <v>774</v>
      </c>
      <c r="R68" s="18" t="s">
        <v>24</v>
      </c>
      <c r="S68" s="18">
        <v>3973000</v>
      </c>
      <c r="T68" s="18">
        <v>1000</v>
      </c>
      <c r="U68" s="18">
        <v>32200</v>
      </c>
      <c r="V68" s="18" t="s">
        <v>24</v>
      </c>
      <c r="W68" s="18">
        <v>3973000</v>
      </c>
      <c r="X68" s="18">
        <v>1000</v>
      </c>
      <c r="Y68" s="18">
        <v>32200</v>
      </c>
      <c r="Z68" s="18" t="s">
        <v>24</v>
      </c>
      <c r="AA68" s="18">
        <v>3973000</v>
      </c>
      <c r="AB68" s="18" t="s">
        <v>185</v>
      </c>
      <c r="AC68" s="18" t="s">
        <v>185</v>
      </c>
      <c r="AD68" s="18" t="s">
        <v>185</v>
      </c>
      <c r="AE68" s="18" t="s">
        <v>185</v>
      </c>
      <c r="AF68" s="18" t="s">
        <v>185</v>
      </c>
      <c r="AG68" s="18" t="s">
        <v>185</v>
      </c>
      <c r="AH68" s="18" t="s">
        <v>185</v>
      </c>
      <c r="AI68" s="18" t="s">
        <v>185</v>
      </c>
      <c r="AJ68" s="18" t="s">
        <v>185</v>
      </c>
      <c r="AK68" s="18">
        <v>50000</v>
      </c>
      <c r="AL68" s="17">
        <v>1.548</v>
      </c>
    </row>
    <row r="69" spans="1:38" x14ac:dyDescent="0.3">
      <c r="A69" s="18" t="s">
        <v>19</v>
      </c>
      <c r="B69" s="18" t="s">
        <v>185</v>
      </c>
      <c r="C69" s="18" t="s">
        <v>185</v>
      </c>
      <c r="D69" s="18" t="s">
        <v>44</v>
      </c>
      <c r="E69" s="18" t="s">
        <v>167</v>
      </c>
      <c r="F69" s="18">
        <v>2011</v>
      </c>
      <c r="G69" s="18" t="s">
        <v>41</v>
      </c>
      <c r="H69" s="18" t="s">
        <v>185</v>
      </c>
      <c r="I69" s="18" t="s">
        <v>185</v>
      </c>
      <c r="J69" s="18" t="s">
        <v>185</v>
      </c>
      <c r="K69" s="18">
        <v>50000</v>
      </c>
      <c r="L69" s="18">
        <v>1000</v>
      </c>
      <c r="M69" s="18">
        <v>774</v>
      </c>
      <c r="N69" s="18" t="s">
        <v>24</v>
      </c>
      <c r="O69" s="18">
        <v>50000</v>
      </c>
      <c r="P69" s="18">
        <v>1000</v>
      </c>
      <c r="Q69" s="18">
        <v>774</v>
      </c>
      <c r="R69" s="18" t="s">
        <v>24</v>
      </c>
      <c r="S69" s="18">
        <v>3973000</v>
      </c>
      <c r="T69" s="18">
        <v>1000</v>
      </c>
      <c r="U69" s="18">
        <v>32200</v>
      </c>
      <c r="V69" s="18" t="s">
        <v>24</v>
      </c>
      <c r="W69" s="18">
        <v>3973000</v>
      </c>
      <c r="X69" s="18">
        <v>1000</v>
      </c>
      <c r="Y69" s="18">
        <v>32200</v>
      </c>
      <c r="Z69" s="18" t="s">
        <v>24</v>
      </c>
      <c r="AA69" s="18">
        <v>3973000</v>
      </c>
      <c r="AB69" s="18" t="s">
        <v>185</v>
      </c>
      <c r="AC69" s="18" t="s">
        <v>185</v>
      </c>
      <c r="AD69" s="18" t="s">
        <v>185</v>
      </c>
      <c r="AE69" s="18" t="s">
        <v>185</v>
      </c>
      <c r="AF69" s="18" t="s">
        <v>185</v>
      </c>
      <c r="AG69" s="18" t="s">
        <v>185</v>
      </c>
      <c r="AH69" s="18" t="s">
        <v>185</v>
      </c>
      <c r="AI69" s="18" t="s">
        <v>185</v>
      </c>
      <c r="AJ69" s="18" t="s">
        <v>185</v>
      </c>
      <c r="AK69" s="18">
        <v>50000</v>
      </c>
      <c r="AL69" s="17">
        <v>1.548</v>
      </c>
    </row>
    <row r="70" spans="1:38" x14ac:dyDescent="0.3">
      <c r="A70" s="18" t="s">
        <v>20</v>
      </c>
      <c r="B70" s="18" t="s">
        <v>185</v>
      </c>
      <c r="C70" s="18" t="s">
        <v>185</v>
      </c>
      <c r="D70" s="18" t="s">
        <v>44</v>
      </c>
      <c r="E70" s="18" t="s">
        <v>167</v>
      </c>
      <c r="F70" s="18">
        <v>2011</v>
      </c>
      <c r="G70" s="18" t="s">
        <v>41</v>
      </c>
      <c r="H70" s="18" t="s">
        <v>185</v>
      </c>
      <c r="I70" s="18" t="s">
        <v>185</v>
      </c>
      <c r="J70" s="18" t="s">
        <v>185</v>
      </c>
      <c r="K70" s="18">
        <v>50000</v>
      </c>
      <c r="L70" s="18">
        <v>1000</v>
      </c>
      <c r="M70" s="18">
        <v>774</v>
      </c>
      <c r="N70" s="18" t="s">
        <v>24</v>
      </c>
      <c r="O70" s="18">
        <v>50000</v>
      </c>
      <c r="P70" s="18">
        <v>1000</v>
      </c>
      <c r="Q70" s="18">
        <v>774</v>
      </c>
      <c r="R70" s="18" t="s">
        <v>24</v>
      </c>
      <c r="S70" s="18">
        <v>3973000</v>
      </c>
      <c r="T70" s="18">
        <v>1000</v>
      </c>
      <c r="U70" s="18">
        <v>32200</v>
      </c>
      <c r="V70" s="18" t="s">
        <v>24</v>
      </c>
      <c r="W70" s="18">
        <v>3973000</v>
      </c>
      <c r="X70" s="18">
        <v>1000</v>
      </c>
      <c r="Y70" s="18">
        <v>32200</v>
      </c>
      <c r="Z70" s="18" t="s">
        <v>24</v>
      </c>
      <c r="AA70" s="18">
        <v>3973000</v>
      </c>
      <c r="AB70" s="18" t="s">
        <v>185</v>
      </c>
      <c r="AC70" s="18" t="s">
        <v>185</v>
      </c>
      <c r="AD70" s="18" t="s">
        <v>185</v>
      </c>
      <c r="AE70" s="18" t="s">
        <v>185</v>
      </c>
      <c r="AF70" s="18" t="s">
        <v>185</v>
      </c>
      <c r="AG70" s="18" t="s">
        <v>185</v>
      </c>
      <c r="AH70" s="18" t="s">
        <v>185</v>
      </c>
      <c r="AI70" s="18" t="s">
        <v>185</v>
      </c>
      <c r="AJ70" s="18" t="s">
        <v>185</v>
      </c>
      <c r="AK70" s="18">
        <v>50000</v>
      </c>
      <c r="AL70" s="17">
        <v>1.548</v>
      </c>
    </row>
    <row r="71" spans="1:38" x14ac:dyDescent="0.3">
      <c r="A71" s="18" t="s">
        <v>20</v>
      </c>
      <c r="B71" s="18" t="s">
        <v>168</v>
      </c>
      <c r="C71" s="18" t="s">
        <v>185</v>
      </c>
      <c r="D71" s="18" t="s">
        <v>44</v>
      </c>
      <c r="E71" s="18" t="s">
        <v>167</v>
      </c>
      <c r="F71" s="18">
        <v>2011</v>
      </c>
      <c r="G71" s="18" t="s">
        <v>41</v>
      </c>
      <c r="H71" s="18" t="s">
        <v>185</v>
      </c>
      <c r="I71" s="18" t="s">
        <v>185</v>
      </c>
      <c r="J71" s="18" t="s">
        <v>185</v>
      </c>
      <c r="K71" s="18">
        <v>41000</v>
      </c>
      <c r="L71" s="18">
        <v>1000</v>
      </c>
      <c r="M71" s="18">
        <v>1980</v>
      </c>
      <c r="N71" s="18" t="s">
        <v>24</v>
      </c>
      <c r="O71" s="18">
        <v>41000</v>
      </c>
      <c r="P71" s="18">
        <v>1000</v>
      </c>
      <c r="Q71" s="18">
        <v>1980</v>
      </c>
      <c r="R71" s="18" t="s">
        <v>24</v>
      </c>
      <c r="S71" s="18">
        <v>841000</v>
      </c>
      <c r="T71" s="18">
        <v>1000</v>
      </c>
      <c r="U71" s="18">
        <v>37600</v>
      </c>
      <c r="V71" s="18" t="s">
        <v>24</v>
      </c>
      <c r="W71" s="18">
        <v>841000</v>
      </c>
      <c r="X71" s="18">
        <v>1000</v>
      </c>
      <c r="Y71" s="18">
        <v>37600</v>
      </c>
      <c r="Z71" s="18" t="s">
        <v>24</v>
      </c>
      <c r="AA71" s="18">
        <v>841000</v>
      </c>
      <c r="AB71" s="18" t="s">
        <v>185</v>
      </c>
      <c r="AC71" s="18" t="s">
        <v>185</v>
      </c>
      <c r="AD71" s="18" t="s">
        <v>169</v>
      </c>
      <c r="AE71" s="18" t="s">
        <v>185</v>
      </c>
      <c r="AF71" s="18" t="s">
        <v>185</v>
      </c>
      <c r="AG71" s="18" t="s">
        <v>185</v>
      </c>
      <c r="AH71" s="18" t="s">
        <v>185</v>
      </c>
      <c r="AI71" s="18" t="s">
        <v>185</v>
      </c>
      <c r="AJ71" s="18" t="s">
        <v>185</v>
      </c>
      <c r="AK71" s="18">
        <v>41000</v>
      </c>
      <c r="AL71" s="17">
        <v>4.8292682927000001</v>
      </c>
    </row>
    <row r="72" spans="1:38" x14ac:dyDescent="0.3">
      <c r="A72" s="18" t="s">
        <v>20</v>
      </c>
      <c r="B72" s="18" t="s">
        <v>170</v>
      </c>
      <c r="C72" s="18" t="s">
        <v>185</v>
      </c>
      <c r="D72" s="18" t="s">
        <v>44</v>
      </c>
      <c r="E72" s="18" t="s">
        <v>167</v>
      </c>
      <c r="F72" s="18">
        <v>2011</v>
      </c>
      <c r="G72" s="18" t="s">
        <v>41</v>
      </c>
      <c r="H72" s="18" t="s">
        <v>185</v>
      </c>
      <c r="I72" s="18" t="s">
        <v>185</v>
      </c>
      <c r="J72" s="18" t="s">
        <v>185</v>
      </c>
      <c r="K72" s="18">
        <v>52000</v>
      </c>
      <c r="L72" s="18">
        <v>1000</v>
      </c>
      <c r="M72" s="18">
        <v>1160</v>
      </c>
      <c r="N72" s="18" t="s">
        <v>24</v>
      </c>
      <c r="O72" s="18">
        <v>52000</v>
      </c>
      <c r="P72" s="18">
        <v>1000</v>
      </c>
      <c r="Q72" s="18">
        <v>1160</v>
      </c>
      <c r="R72" s="18" t="s">
        <v>24</v>
      </c>
      <c r="S72" s="18">
        <v>3103000</v>
      </c>
      <c r="T72" s="18">
        <v>1000</v>
      </c>
      <c r="U72" s="18">
        <v>43200</v>
      </c>
      <c r="V72" s="18" t="s">
        <v>24</v>
      </c>
      <c r="W72" s="18">
        <v>3103000</v>
      </c>
      <c r="X72" s="18">
        <v>1000</v>
      </c>
      <c r="Y72" s="18">
        <v>43200</v>
      </c>
      <c r="Z72" s="18" t="s">
        <v>24</v>
      </c>
      <c r="AA72" s="18">
        <v>3103000</v>
      </c>
      <c r="AB72" s="18" t="s">
        <v>185</v>
      </c>
      <c r="AC72" s="18" t="s">
        <v>185</v>
      </c>
      <c r="AD72" s="18" t="s">
        <v>169</v>
      </c>
      <c r="AE72" s="18" t="s">
        <v>185</v>
      </c>
      <c r="AF72" s="18" t="s">
        <v>185</v>
      </c>
      <c r="AG72" s="18" t="s">
        <v>185</v>
      </c>
      <c r="AH72" s="18" t="s">
        <v>185</v>
      </c>
      <c r="AI72" s="18" t="s">
        <v>185</v>
      </c>
      <c r="AJ72" s="18" t="s">
        <v>185</v>
      </c>
      <c r="AK72" s="18">
        <v>52000</v>
      </c>
      <c r="AL72" s="17">
        <v>2.2307692308</v>
      </c>
    </row>
    <row r="73" spans="1:38" x14ac:dyDescent="0.3">
      <c r="A73" s="18" t="s">
        <v>19</v>
      </c>
      <c r="B73" s="18" t="s">
        <v>210</v>
      </c>
      <c r="C73" s="18" t="s">
        <v>185</v>
      </c>
      <c r="D73" s="18" t="s">
        <v>44</v>
      </c>
      <c r="E73" s="18" t="s">
        <v>167</v>
      </c>
      <c r="F73" s="18">
        <v>2011</v>
      </c>
      <c r="G73" s="18" t="s">
        <v>41</v>
      </c>
      <c r="H73" s="18" t="s">
        <v>185</v>
      </c>
      <c r="I73" s="18" t="s">
        <v>185</v>
      </c>
      <c r="J73" s="18" t="s">
        <v>185</v>
      </c>
      <c r="K73" s="18">
        <v>51000</v>
      </c>
      <c r="L73" s="18">
        <v>1000</v>
      </c>
      <c r="M73" s="18">
        <v>1020</v>
      </c>
      <c r="N73" s="18" t="s">
        <v>24</v>
      </c>
      <c r="O73" s="18">
        <v>51000</v>
      </c>
      <c r="P73" s="18">
        <v>1000</v>
      </c>
      <c r="Q73" s="18">
        <v>1020</v>
      </c>
      <c r="R73" s="18" t="s">
        <v>24</v>
      </c>
      <c r="S73" s="18">
        <v>2156000</v>
      </c>
      <c r="T73" s="18">
        <v>1000</v>
      </c>
      <c r="U73" s="18">
        <v>43300</v>
      </c>
      <c r="V73" s="18" t="s">
        <v>24</v>
      </c>
      <c r="W73" s="18">
        <v>2156000</v>
      </c>
      <c r="X73" s="18">
        <v>1000</v>
      </c>
      <c r="Y73" s="18">
        <v>43300</v>
      </c>
      <c r="Z73" s="18" t="s">
        <v>24</v>
      </c>
      <c r="AA73" s="18">
        <v>2156000</v>
      </c>
      <c r="AB73" s="18" t="s">
        <v>185</v>
      </c>
      <c r="AC73" s="18" t="s">
        <v>45</v>
      </c>
      <c r="AD73" s="18" t="s">
        <v>185</v>
      </c>
      <c r="AE73" s="18" t="s">
        <v>185</v>
      </c>
      <c r="AF73" s="18" t="s">
        <v>185</v>
      </c>
      <c r="AG73" s="18" t="s">
        <v>185</v>
      </c>
      <c r="AH73" s="18" t="s">
        <v>185</v>
      </c>
      <c r="AI73" s="18" t="s">
        <v>185</v>
      </c>
      <c r="AJ73" s="18" t="s">
        <v>185</v>
      </c>
      <c r="AK73" s="18">
        <v>51000</v>
      </c>
      <c r="AL73" s="17">
        <v>2</v>
      </c>
    </row>
    <row r="74" spans="1:38" x14ac:dyDescent="0.3">
      <c r="A74" s="18" t="s">
        <v>19</v>
      </c>
      <c r="B74" s="18" t="s">
        <v>211</v>
      </c>
      <c r="C74" s="18" t="s">
        <v>185</v>
      </c>
      <c r="D74" s="18" t="s">
        <v>44</v>
      </c>
      <c r="E74" s="18" t="s">
        <v>167</v>
      </c>
      <c r="F74" s="18">
        <v>2011</v>
      </c>
      <c r="G74" s="18" t="s">
        <v>41</v>
      </c>
      <c r="H74" s="18" t="s">
        <v>185</v>
      </c>
      <c r="I74" s="18" t="s">
        <v>185</v>
      </c>
      <c r="J74" s="18" t="s">
        <v>185</v>
      </c>
      <c r="K74" s="18">
        <v>62000</v>
      </c>
      <c r="L74" s="18">
        <v>1000</v>
      </c>
      <c r="M74" s="18">
        <v>1590</v>
      </c>
      <c r="N74" s="18" t="s">
        <v>24</v>
      </c>
      <c r="O74" s="18">
        <v>62000</v>
      </c>
      <c r="P74" s="18">
        <v>1000</v>
      </c>
      <c r="Q74" s="18">
        <v>1590</v>
      </c>
      <c r="R74" s="18" t="s">
        <v>24</v>
      </c>
      <c r="S74" s="18">
        <v>843000</v>
      </c>
      <c r="T74" s="18">
        <v>1000</v>
      </c>
      <c r="U74" s="18">
        <v>35800</v>
      </c>
      <c r="V74" s="18" t="s">
        <v>24</v>
      </c>
      <c r="W74" s="18">
        <v>843000</v>
      </c>
      <c r="X74" s="18">
        <v>1000</v>
      </c>
      <c r="Y74" s="18">
        <v>35800</v>
      </c>
      <c r="Z74" s="18" t="s">
        <v>24</v>
      </c>
      <c r="AA74" s="18">
        <v>843000</v>
      </c>
      <c r="AB74" s="18" t="s">
        <v>185</v>
      </c>
      <c r="AC74" s="18" t="s">
        <v>46</v>
      </c>
      <c r="AD74" s="18" t="s">
        <v>185</v>
      </c>
      <c r="AE74" s="18" t="s">
        <v>185</v>
      </c>
      <c r="AF74" s="18" t="s">
        <v>185</v>
      </c>
      <c r="AG74" s="18" t="s">
        <v>185</v>
      </c>
      <c r="AH74" s="18" t="s">
        <v>185</v>
      </c>
      <c r="AI74" s="18" t="s">
        <v>185</v>
      </c>
      <c r="AJ74" s="18" t="s">
        <v>185</v>
      </c>
      <c r="AK74" s="18">
        <v>62000</v>
      </c>
      <c r="AL74" s="17">
        <v>2.5645161289999998</v>
      </c>
    </row>
    <row r="75" spans="1:38" x14ac:dyDescent="0.3">
      <c r="A75" s="18" t="s">
        <v>18</v>
      </c>
      <c r="B75" s="18" t="s">
        <v>171</v>
      </c>
      <c r="C75" s="18" t="s">
        <v>185</v>
      </c>
      <c r="D75" s="18" t="s">
        <v>44</v>
      </c>
      <c r="E75" s="18" t="s">
        <v>167</v>
      </c>
      <c r="F75" s="18">
        <v>2011</v>
      </c>
      <c r="G75" s="18" t="s">
        <v>41</v>
      </c>
      <c r="H75" s="18" t="s">
        <v>185</v>
      </c>
      <c r="I75" s="18" t="s">
        <v>185</v>
      </c>
      <c r="J75" s="18" t="s">
        <v>185</v>
      </c>
      <c r="K75" s="18">
        <v>51000</v>
      </c>
      <c r="L75" s="18">
        <v>1000</v>
      </c>
      <c r="M75" s="18">
        <v>1070</v>
      </c>
      <c r="N75" s="18" t="s">
        <v>24</v>
      </c>
      <c r="O75" s="18">
        <v>51000</v>
      </c>
      <c r="P75" s="18">
        <v>1000</v>
      </c>
      <c r="Q75" s="18">
        <v>1070</v>
      </c>
      <c r="R75" s="18" t="s">
        <v>24</v>
      </c>
      <c r="S75" s="18">
        <v>3042000</v>
      </c>
      <c r="T75" s="18">
        <v>1000</v>
      </c>
      <c r="U75" s="18">
        <v>41000</v>
      </c>
      <c r="V75" s="18" t="s">
        <v>24</v>
      </c>
      <c r="W75" s="18">
        <v>3042000</v>
      </c>
      <c r="X75" s="18">
        <v>1000</v>
      </c>
      <c r="Y75" s="18">
        <v>41000</v>
      </c>
      <c r="Z75" s="18" t="s">
        <v>24</v>
      </c>
      <c r="AA75" s="18">
        <v>3042000</v>
      </c>
      <c r="AB75" s="18" t="s">
        <v>48</v>
      </c>
      <c r="AC75" s="18" t="s">
        <v>185</v>
      </c>
      <c r="AD75" s="18" t="s">
        <v>185</v>
      </c>
      <c r="AE75" s="18" t="s">
        <v>185</v>
      </c>
      <c r="AF75" s="18" t="s">
        <v>185</v>
      </c>
      <c r="AG75" s="18" t="s">
        <v>185</v>
      </c>
      <c r="AH75" s="18" t="s">
        <v>185</v>
      </c>
      <c r="AI75" s="18" t="s">
        <v>185</v>
      </c>
      <c r="AJ75" s="18" t="s">
        <v>185</v>
      </c>
      <c r="AK75" s="18">
        <v>51000</v>
      </c>
      <c r="AL75" s="17">
        <v>2.0980392157000001</v>
      </c>
    </row>
    <row r="76" spans="1:38" x14ac:dyDescent="0.3">
      <c r="A76" s="18" t="s">
        <v>18</v>
      </c>
      <c r="B76" s="18" t="s">
        <v>172</v>
      </c>
      <c r="C76" s="18" t="s">
        <v>185</v>
      </c>
      <c r="D76" s="18" t="s">
        <v>44</v>
      </c>
      <c r="E76" s="18" t="s">
        <v>167</v>
      </c>
      <c r="F76" s="18">
        <v>2011</v>
      </c>
      <c r="G76" s="18" t="s">
        <v>41</v>
      </c>
      <c r="H76" s="18" t="s">
        <v>185</v>
      </c>
      <c r="I76" s="18" t="s">
        <v>185</v>
      </c>
      <c r="J76" s="18" t="s">
        <v>185</v>
      </c>
      <c r="K76" s="18">
        <v>67000</v>
      </c>
      <c r="L76" s="18">
        <v>1000</v>
      </c>
      <c r="M76" s="18">
        <v>2090</v>
      </c>
      <c r="N76" s="18" t="s">
        <v>24</v>
      </c>
      <c r="O76" s="18">
        <v>67000</v>
      </c>
      <c r="P76" s="18">
        <v>1000</v>
      </c>
      <c r="Q76" s="18">
        <v>2090</v>
      </c>
      <c r="R76" s="18" t="s">
        <v>24</v>
      </c>
      <c r="S76" s="18">
        <v>583000</v>
      </c>
      <c r="T76" s="18">
        <v>1000</v>
      </c>
      <c r="U76" s="18">
        <v>30800</v>
      </c>
      <c r="V76" s="18" t="s">
        <v>25</v>
      </c>
      <c r="W76" s="18">
        <v>583000</v>
      </c>
      <c r="X76" s="18">
        <v>1000</v>
      </c>
      <c r="Y76" s="18">
        <v>30800</v>
      </c>
      <c r="Z76" s="18" t="s">
        <v>25</v>
      </c>
      <c r="AA76" s="18">
        <v>583000</v>
      </c>
      <c r="AB76" s="18" t="s">
        <v>48</v>
      </c>
      <c r="AC76" s="18" t="s">
        <v>185</v>
      </c>
      <c r="AD76" s="18" t="s">
        <v>185</v>
      </c>
      <c r="AE76" s="18" t="s">
        <v>185</v>
      </c>
      <c r="AF76" s="18" t="s">
        <v>185</v>
      </c>
      <c r="AG76" s="18" t="s">
        <v>185</v>
      </c>
      <c r="AH76" s="18" t="s">
        <v>185</v>
      </c>
      <c r="AI76" s="18" t="s">
        <v>185</v>
      </c>
      <c r="AJ76" s="18" t="s">
        <v>185</v>
      </c>
      <c r="AK76" s="18">
        <v>67000</v>
      </c>
      <c r="AL76" s="17">
        <v>3.1194029850999998</v>
      </c>
    </row>
    <row r="77" spans="1:38" x14ac:dyDescent="0.3">
      <c r="A77" s="18" t="s">
        <v>72</v>
      </c>
      <c r="B77" s="18" t="s">
        <v>185</v>
      </c>
      <c r="C77" s="18" t="s">
        <v>185</v>
      </c>
      <c r="D77" s="18" t="s">
        <v>51</v>
      </c>
      <c r="E77" s="18" t="s">
        <v>173</v>
      </c>
      <c r="F77" s="18">
        <v>2011</v>
      </c>
      <c r="G77" s="18" t="s">
        <v>185</v>
      </c>
      <c r="H77" s="18" t="s">
        <v>185</v>
      </c>
      <c r="I77" s="18" t="s">
        <v>185</v>
      </c>
      <c r="J77" s="18" t="s">
        <v>185</v>
      </c>
      <c r="K77" s="18">
        <v>42000</v>
      </c>
      <c r="L77" s="18">
        <v>1000</v>
      </c>
      <c r="M77" s="18">
        <v>439</v>
      </c>
      <c r="N77" s="18" t="s">
        <v>24</v>
      </c>
      <c r="O77" s="18">
        <v>42000</v>
      </c>
      <c r="P77" s="18">
        <v>1000</v>
      </c>
      <c r="Q77" s="18">
        <v>439</v>
      </c>
      <c r="R77" s="18" t="s">
        <v>24</v>
      </c>
      <c r="S77" s="18">
        <v>7586000</v>
      </c>
      <c r="T77" s="18">
        <v>1000</v>
      </c>
      <c r="U77" s="18">
        <v>40600</v>
      </c>
      <c r="V77" s="18" t="s">
        <v>24</v>
      </c>
      <c r="W77" s="18">
        <v>7586000</v>
      </c>
      <c r="X77" s="18">
        <v>1000</v>
      </c>
      <c r="Y77" s="18">
        <v>40600</v>
      </c>
      <c r="Z77" s="18" t="s">
        <v>24</v>
      </c>
      <c r="AA77" s="18">
        <v>7586000</v>
      </c>
      <c r="AB77" s="18" t="s">
        <v>185</v>
      </c>
      <c r="AC77" s="18" t="s">
        <v>185</v>
      </c>
      <c r="AD77" s="18" t="s">
        <v>185</v>
      </c>
      <c r="AE77" s="18" t="s">
        <v>185</v>
      </c>
      <c r="AF77" s="18" t="s">
        <v>185</v>
      </c>
      <c r="AG77" s="18" t="s">
        <v>185</v>
      </c>
      <c r="AH77" s="18" t="s">
        <v>185</v>
      </c>
      <c r="AI77" s="18" t="s">
        <v>185</v>
      </c>
      <c r="AJ77" s="18" t="s">
        <v>185</v>
      </c>
      <c r="AK77" s="18">
        <v>42000</v>
      </c>
      <c r="AL77" s="17">
        <v>1.0452380952</v>
      </c>
    </row>
    <row r="78" spans="1:38" x14ac:dyDescent="0.3">
      <c r="A78" s="18" t="s">
        <v>73</v>
      </c>
      <c r="B78" s="18" t="s">
        <v>185</v>
      </c>
      <c r="C78" s="18" t="s">
        <v>185</v>
      </c>
      <c r="D78" s="18" t="s">
        <v>51</v>
      </c>
      <c r="E78" s="18" t="s">
        <v>173</v>
      </c>
      <c r="F78" s="18">
        <v>2011</v>
      </c>
      <c r="G78" s="18" t="s">
        <v>185</v>
      </c>
      <c r="H78" s="18" t="s">
        <v>185</v>
      </c>
      <c r="I78" s="18" t="s">
        <v>185</v>
      </c>
      <c r="J78" s="18" t="s">
        <v>185</v>
      </c>
      <c r="K78" s="18">
        <v>42000</v>
      </c>
      <c r="L78" s="18">
        <v>1000</v>
      </c>
      <c r="M78" s="18">
        <v>439</v>
      </c>
      <c r="N78" s="18" t="s">
        <v>24</v>
      </c>
      <c r="O78" s="18">
        <v>42000</v>
      </c>
      <c r="P78" s="18">
        <v>1000</v>
      </c>
      <c r="Q78" s="18">
        <v>439</v>
      </c>
      <c r="R78" s="18" t="s">
        <v>24</v>
      </c>
      <c r="S78" s="18">
        <v>7586000</v>
      </c>
      <c r="T78" s="18">
        <v>1000</v>
      </c>
      <c r="U78" s="18">
        <v>40600</v>
      </c>
      <c r="V78" s="18" t="s">
        <v>24</v>
      </c>
      <c r="W78" s="18">
        <v>7586000</v>
      </c>
      <c r="X78" s="18">
        <v>1000</v>
      </c>
      <c r="Y78" s="18">
        <v>40600</v>
      </c>
      <c r="Z78" s="18" t="s">
        <v>24</v>
      </c>
      <c r="AA78" s="18">
        <v>7586000</v>
      </c>
      <c r="AB78" s="18" t="s">
        <v>185</v>
      </c>
      <c r="AC78" s="18" t="s">
        <v>185</v>
      </c>
      <c r="AD78" s="18" t="s">
        <v>185</v>
      </c>
      <c r="AE78" s="18" t="s">
        <v>185</v>
      </c>
      <c r="AF78" s="18" t="s">
        <v>185</v>
      </c>
      <c r="AG78" s="18" t="s">
        <v>185</v>
      </c>
      <c r="AH78" s="18" t="s">
        <v>185</v>
      </c>
      <c r="AI78" s="18" t="s">
        <v>185</v>
      </c>
      <c r="AJ78" s="18" t="s">
        <v>185</v>
      </c>
      <c r="AK78" s="18">
        <v>42000</v>
      </c>
      <c r="AL78" s="17">
        <v>1.0452380952</v>
      </c>
    </row>
    <row r="79" spans="1:38" x14ac:dyDescent="0.3">
      <c r="A79" s="18" t="s">
        <v>73</v>
      </c>
      <c r="B79" s="18" t="s">
        <v>174</v>
      </c>
      <c r="C79" s="18" t="s">
        <v>185</v>
      </c>
      <c r="D79" s="18" t="s">
        <v>51</v>
      </c>
      <c r="E79" s="18" t="s">
        <v>173</v>
      </c>
      <c r="F79" s="18">
        <v>2011</v>
      </c>
      <c r="G79" s="18" t="s">
        <v>185</v>
      </c>
      <c r="H79" s="18" t="s">
        <v>185</v>
      </c>
      <c r="I79" s="18" t="s">
        <v>185</v>
      </c>
      <c r="J79" s="18" t="s">
        <v>185</v>
      </c>
      <c r="K79" s="18">
        <v>45000</v>
      </c>
      <c r="L79" s="18">
        <v>1000</v>
      </c>
      <c r="M79" s="18">
        <v>1910</v>
      </c>
      <c r="N79" s="18" t="s">
        <v>24</v>
      </c>
      <c r="O79" s="18">
        <v>45000</v>
      </c>
      <c r="P79" s="18">
        <v>1000</v>
      </c>
      <c r="Q79" s="18">
        <v>1910</v>
      </c>
      <c r="R79" s="18" t="s">
        <v>24</v>
      </c>
      <c r="S79" s="18">
        <v>1446000</v>
      </c>
      <c r="T79" s="18">
        <v>1000</v>
      </c>
      <c r="U79" s="18">
        <v>61600</v>
      </c>
      <c r="V79" s="18" t="s">
        <v>24</v>
      </c>
      <c r="W79" s="18">
        <v>1446000</v>
      </c>
      <c r="X79" s="18">
        <v>1000</v>
      </c>
      <c r="Y79" s="18">
        <v>61600</v>
      </c>
      <c r="Z79" s="18" t="s">
        <v>24</v>
      </c>
      <c r="AA79" s="18">
        <v>1446000</v>
      </c>
      <c r="AB79" s="18" t="s">
        <v>185</v>
      </c>
      <c r="AC79" s="18" t="s">
        <v>185</v>
      </c>
      <c r="AD79" s="18" t="s">
        <v>185</v>
      </c>
      <c r="AE79" s="18" t="s">
        <v>185</v>
      </c>
      <c r="AF79" s="18" t="s">
        <v>45</v>
      </c>
      <c r="AG79" s="18" t="s">
        <v>185</v>
      </c>
      <c r="AH79" s="18" t="s">
        <v>185</v>
      </c>
      <c r="AI79" s="18" t="s">
        <v>185</v>
      </c>
      <c r="AJ79" s="18" t="s">
        <v>185</v>
      </c>
      <c r="AK79" s="18">
        <v>45000</v>
      </c>
      <c r="AL79" s="17">
        <v>4.2444444444</v>
      </c>
    </row>
    <row r="80" spans="1:38" x14ac:dyDescent="0.3">
      <c r="A80" s="18" t="s">
        <v>73</v>
      </c>
      <c r="B80" s="18" t="s">
        <v>148</v>
      </c>
      <c r="C80" s="18" t="s">
        <v>185</v>
      </c>
      <c r="D80" s="18" t="s">
        <v>51</v>
      </c>
      <c r="E80" s="18" t="s">
        <v>173</v>
      </c>
      <c r="F80" s="18">
        <v>2011</v>
      </c>
      <c r="G80" s="18" t="s">
        <v>185</v>
      </c>
      <c r="H80" s="18" t="s">
        <v>185</v>
      </c>
      <c r="I80" s="18" t="s">
        <v>185</v>
      </c>
      <c r="J80" s="18" t="s">
        <v>185</v>
      </c>
      <c r="K80" s="18">
        <v>32000</v>
      </c>
      <c r="L80" s="18">
        <v>1000</v>
      </c>
      <c r="M80" s="18">
        <v>2860</v>
      </c>
      <c r="N80" s="18" t="s">
        <v>25</v>
      </c>
      <c r="O80" s="18">
        <v>32000</v>
      </c>
      <c r="P80" s="18">
        <v>1000</v>
      </c>
      <c r="Q80" s="18">
        <v>2860</v>
      </c>
      <c r="R80" s="18" t="s">
        <v>25</v>
      </c>
      <c r="S80" s="18">
        <v>521000</v>
      </c>
      <c r="T80" s="18">
        <v>1000</v>
      </c>
      <c r="U80" s="18">
        <v>68700</v>
      </c>
      <c r="V80" s="18" t="s">
        <v>25</v>
      </c>
      <c r="W80" s="18">
        <v>521000</v>
      </c>
      <c r="X80" s="18">
        <v>1000</v>
      </c>
      <c r="Y80" s="18">
        <v>68700</v>
      </c>
      <c r="Z80" s="18" t="s">
        <v>25</v>
      </c>
      <c r="AA80" s="18">
        <v>521000</v>
      </c>
      <c r="AB80" s="18" t="s">
        <v>185</v>
      </c>
      <c r="AC80" s="18" t="s">
        <v>185</v>
      </c>
      <c r="AD80" s="18" t="s">
        <v>185</v>
      </c>
      <c r="AE80" s="18" t="s">
        <v>185</v>
      </c>
      <c r="AF80" s="18" t="s">
        <v>175</v>
      </c>
      <c r="AG80" s="18" t="s">
        <v>185</v>
      </c>
      <c r="AH80" s="18" t="s">
        <v>185</v>
      </c>
      <c r="AI80" s="18" t="s">
        <v>185</v>
      </c>
      <c r="AJ80" s="18" t="s">
        <v>185</v>
      </c>
      <c r="AK80" s="18">
        <v>32000</v>
      </c>
      <c r="AL80" s="17">
        <v>8.9375</v>
      </c>
    </row>
    <row r="81" spans="1:38" x14ac:dyDescent="0.3">
      <c r="A81" s="18" t="s">
        <v>72</v>
      </c>
      <c r="B81" s="18" t="s">
        <v>72</v>
      </c>
      <c r="C81" s="18" t="s">
        <v>185</v>
      </c>
      <c r="D81" s="18" t="s">
        <v>51</v>
      </c>
      <c r="E81" s="18" t="s">
        <v>173</v>
      </c>
      <c r="F81" s="18">
        <v>2011</v>
      </c>
      <c r="G81" s="18" t="s">
        <v>185</v>
      </c>
      <c r="H81" s="18" t="s">
        <v>185</v>
      </c>
      <c r="I81" s="18" t="s">
        <v>185</v>
      </c>
      <c r="J81" s="18" t="s">
        <v>185</v>
      </c>
      <c r="K81" s="18">
        <v>41000</v>
      </c>
      <c r="L81" s="18">
        <v>1000</v>
      </c>
      <c r="M81" s="18">
        <v>1640</v>
      </c>
      <c r="N81" s="18" t="s">
        <v>24</v>
      </c>
      <c r="O81" s="18">
        <v>41000</v>
      </c>
      <c r="P81" s="18">
        <v>1000</v>
      </c>
      <c r="Q81" s="18">
        <v>1640</v>
      </c>
      <c r="R81" s="18" t="s">
        <v>24</v>
      </c>
      <c r="S81" s="18">
        <v>2060000</v>
      </c>
      <c r="T81" s="18">
        <v>1000</v>
      </c>
      <c r="U81" s="18">
        <v>86100</v>
      </c>
      <c r="V81" s="18" t="s">
        <v>24</v>
      </c>
      <c r="W81" s="18">
        <v>2060000</v>
      </c>
      <c r="X81" s="18">
        <v>1000</v>
      </c>
      <c r="Y81" s="18">
        <v>86100</v>
      </c>
      <c r="Z81" s="18" t="s">
        <v>24</v>
      </c>
      <c r="AA81" s="18">
        <v>2060000</v>
      </c>
      <c r="AB81" s="18" t="s">
        <v>185</v>
      </c>
      <c r="AC81" s="18" t="s">
        <v>185</v>
      </c>
      <c r="AD81" s="18" t="s">
        <v>185</v>
      </c>
      <c r="AE81" s="18" t="s">
        <v>176</v>
      </c>
      <c r="AF81" s="18" t="s">
        <v>185</v>
      </c>
      <c r="AG81" s="18" t="s">
        <v>185</v>
      </c>
      <c r="AH81" s="18" t="s">
        <v>185</v>
      </c>
      <c r="AI81" s="18" t="s">
        <v>185</v>
      </c>
      <c r="AJ81" s="18" t="s">
        <v>185</v>
      </c>
      <c r="AK81" s="18">
        <v>41000</v>
      </c>
      <c r="AL81" s="17">
        <v>4</v>
      </c>
    </row>
    <row r="82" spans="1:38" x14ac:dyDescent="0.3">
      <c r="A82" s="18" t="s">
        <v>72</v>
      </c>
      <c r="B82" s="18" t="s">
        <v>177</v>
      </c>
      <c r="C82" s="18" t="s">
        <v>185</v>
      </c>
      <c r="D82" s="18" t="s">
        <v>51</v>
      </c>
      <c r="E82" s="18" t="s">
        <v>173</v>
      </c>
      <c r="F82" s="18">
        <v>2011</v>
      </c>
      <c r="G82" s="18" t="s">
        <v>185</v>
      </c>
      <c r="H82" s="18" t="s">
        <v>185</v>
      </c>
      <c r="I82" s="18" t="s">
        <v>185</v>
      </c>
      <c r="J82" s="18" t="s">
        <v>185</v>
      </c>
      <c r="K82" s="18">
        <v>43000</v>
      </c>
      <c r="L82" s="18">
        <v>1000</v>
      </c>
      <c r="M82" s="18">
        <v>638</v>
      </c>
      <c r="N82" s="18" t="s">
        <v>24</v>
      </c>
      <c r="O82" s="18">
        <v>43000</v>
      </c>
      <c r="P82" s="18">
        <v>1000</v>
      </c>
      <c r="Q82" s="18">
        <v>638</v>
      </c>
      <c r="R82" s="18" t="s">
        <v>24</v>
      </c>
      <c r="S82" s="18">
        <v>5490000</v>
      </c>
      <c r="T82" s="18">
        <v>1000</v>
      </c>
      <c r="U82" s="18">
        <v>91300</v>
      </c>
      <c r="V82" s="18" t="s">
        <v>24</v>
      </c>
      <c r="W82" s="18">
        <v>5490000</v>
      </c>
      <c r="X82" s="18">
        <v>1000</v>
      </c>
      <c r="Y82" s="18">
        <v>91300</v>
      </c>
      <c r="Z82" s="18" t="s">
        <v>24</v>
      </c>
      <c r="AA82" s="18">
        <v>5490000</v>
      </c>
      <c r="AB82" s="18" t="s">
        <v>185</v>
      </c>
      <c r="AC82" s="18" t="s">
        <v>185</v>
      </c>
      <c r="AD82" s="18" t="s">
        <v>185</v>
      </c>
      <c r="AE82" s="18" t="s">
        <v>45</v>
      </c>
      <c r="AF82" s="18" t="s">
        <v>185</v>
      </c>
      <c r="AG82" s="18" t="s">
        <v>185</v>
      </c>
      <c r="AH82" s="18" t="s">
        <v>185</v>
      </c>
      <c r="AI82" s="18" t="s">
        <v>185</v>
      </c>
      <c r="AJ82" s="18" t="s">
        <v>185</v>
      </c>
      <c r="AK82" s="18">
        <v>43000</v>
      </c>
      <c r="AL82" s="17">
        <v>1.4837209302000001</v>
      </c>
    </row>
    <row r="83" spans="1:38" x14ac:dyDescent="0.3">
      <c r="A83" s="18" t="s">
        <v>72</v>
      </c>
      <c r="B83" s="18" t="s">
        <v>185</v>
      </c>
      <c r="C83" s="18" t="s">
        <v>185</v>
      </c>
      <c r="D83" s="18" t="s">
        <v>51</v>
      </c>
      <c r="E83" s="18" t="s">
        <v>173</v>
      </c>
      <c r="F83" s="18">
        <v>2011</v>
      </c>
      <c r="G83" s="18" t="s">
        <v>40</v>
      </c>
      <c r="H83" s="18" t="s">
        <v>185</v>
      </c>
      <c r="I83" s="18" t="s">
        <v>185</v>
      </c>
      <c r="J83" s="18" t="s">
        <v>185</v>
      </c>
      <c r="K83" s="18">
        <v>34000</v>
      </c>
      <c r="L83" s="18">
        <v>1000</v>
      </c>
      <c r="M83" s="18">
        <v>583</v>
      </c>
      <c r="N83" s="18" t="s">
        <v>24</v>
      </c>
      <c r="O83" s="18">
        <v>34000</v>
      </c>
      <c r="P83" s="18">
        <v>1000</v>
      </c>
      <c r="Q83" s="18">
        <v>583</v>
      </c>
      <c r="R83" s="18" t="s">
        <v>24</v>
      </c>
      <c r="S83" s="18">
        <v>3614000</v>
      </c>
      <c r="T83" s="18">
        <v>1000</v>
      </c>
      <c r="U83" s="18">
        <v>35300</v>
      </c>
      <c r="V83" s="18" t="s">
        <v>24</v>
      </c>
      <c r="W83" s="18">
        <v>3614000</v>
      </c>
      <c r="X83" s="18">
        <v>1000</v>
      </c>
      <c r="Y83" s="18">
        <v>35300</v>
      </c>
      <c r="Z83" s="18" t="s">
        <v>24</v>
      </c>
      <c r="AA83" s="18">
        <v>3614000</v>
      </c>
      <c r="AB83" s="18" t="s">
        <v>185</v>
      </c>
      <c r="AC83" s="18" t="s">
        <v>185</v>
      </c>
      <c r="AD83" s="18" t="s">
        <v>185</v>
      </c>
      <c r="AE83" s="18" t="s">
        <v>185</v>
      </c>
      <c r="AF83" s="18" t="s">
        <v>185</v>
      </c>
      <c r="AG83" s="18" t="s">
        <v>185</v>
      </c>
      <c r="AH83" s="18" t="s">
        <v>185</v>
      </c>
      <c r="AI83" s="18" t="s">
        <v>185</v>
      </c>
      <c r="AJ83" s="18" t="s">
        <v>185</v>
      </c>
      <c r="AK83" s="18">
        <v>34000</v>
      </c>
      <c r="AL83" s="17">
        <v>1.7147058824000001</v>
      </c>
    </row>
    <row r="84" spans="1:38" x14ac:dyDescent="0.3">
      <c r="A84" s="18" t="s">
        <v>73</v>
      </c>
      <c r="B84" s="18" t="s">
        <v>185</v>
      </c>
      <c r="C84" s="18" t="s">
        <v>185</v>
      </c>
      <c r="D84" s="18" t="s">
        <v>51</v>
      </c>
      <c r="E84" s="18" t="s">
        <v>173</v>
      </c>
      <c r="F84" s="18">
        <v>2011</v>
      </c>
      <c r="G84" s="18" t="s">
        <v>40</v>
      </c>
      <c r="H84" s="18" t="s">
        <v>185</v>
      </c>
      <c r="I84" s="18" t="s">
        <v>185</v>
      </c>
      <c r="J84" s="18" t="s">
        <v>185</v>
      </c>
      <c r="K84" s="18">
        <v>34000</v>
      </c>
      <c r="L84" s="18">
        <v>1000</v>
      </c>
      <c r="M84" s="18">
        <v>583</v>
      </c>
      <c r="N84" s="18" t="s">
        <v>24</v>
      </c>
      <c r="O84" s="18">
        <v>34000</v>
      </c>
      <c r="P84" s="18">
        <v>1000</v>
      </c>
      <c r="Q84" s="18">
        <v>583</v>
      </c>
      <c r="R84" s="18" t="s">
        <v>24</v>
      </c>
      <c r="S84" s="18">
        <v>3614000</v>
      </c>
      <c r="T84" s="18">
        <v>1000</v>
      </c>
      <c r="U84" s="18">
        <v>35300</v>
      </c>
      <c r="V84" s="18" t="s">
        <v>24</v>
      </c>
      <c r="W84" s="18">
        <v>3614000</v>
      </c>
      <c r="X84" s="18">
        <v>1000</v>
      </c>
      <c r="Y84" s="18">
        <v>35300</v>
      </c>
      <c r="Z84" s="18" t="s">
        <v>24</v>
      </c>
      <c r="AA84" s="18">
        <v>3614000</v>
      </c>
      <c r="AB84" s="18" t="s">
        <v>185</v>
      </c>
      <c r="AC84" s="18" t="s">
        <v>185</v>
      </c>
      <c r="AD84" s="18" t="s">
        <v>185</v>
      </c>
      <c r="AE84" s="18" t="s">
        <v>185</v>
      </c>
      <c r="AF84" s="18" t="s">
        <v>185</v>
      </c>
      <c r="AG84" s="18" t="s">
        <v>185</v>
      </c>
      <c r="AH84" s="18" t="s">
        <v>185</v>
      </c>
      <c r="AI84" s="18" t="s">
        <v>185</v>
      </c>
      <c r="AJ84" s="18" t="s">
        <v>185</v>
      </c>
      <c r="AK84" s="18">
        <v>34000</v>
      </c>
      <c r="AL84" s="17">
        <v>1.7147058824000001</v>
      </c>
    </row>
    <row r="85" spans="1:38" x14ac:dyDescent="0.3">
      <c r="A85" s="18" t="s">
        <v>73</v>
      </c>
      <c r="B85" s="18" t="s">
        <v>174</v>
      </c>
      <c r="C85" s="18" t="s">
        <v>185</v>
      </c>
      <c r="D85" s="18" t="s">
        <v>51</v>
      </c>
      <c r="E85" s="18" t="s">
        <v>173</v>
      </c>
      <c r="F85" s="18">
        <v>2011</v>
      </c>
      <c r="G85" s="18" t="s">
        <v>40</v>
      </c>
      <c r="H85" s="18" t="s">
        <v>185</v>
      </c>
      <c r="I85" s="18" t="s">
        <v>185</v>
      </c>
      <c r="J85" s="18" t="s">
        <v>185</v>
      </c>
      <c r="K85" s="18">
        <v>38000</v>
      </c>
      <c r="L85" s="18">
        <v>1000</v>
      </c>
      <c r="M85" s="18">
        <v>1940</v>
      </c>
      <c r="N85" s="18" t="s">
        <v>25</v>
      </c>
      <c r="O85" s="18">
        <v>38000</v>
      </c>
      <c r="P85" s="18">
        <v>1000</v>
      </c>
      <c r="Q85" s="18">
        <v>1940</v>
      </c>
      <c r="R85" s="18" t="s">
        <v>25</v>
      </c>
      <c r="S85" s="18">
        <v>681000</v>
      </c>
      <c r="T85" s="18">
        <v>1000</v>
      </c>
      <c r="U85" s="18">
        <v>31600</v>
      </c>
      <c r="V85" s="18" t="s">
        <v>24</v>
      </c>
      <c r="W85" s="18">
        <v>681000</v>
      </c>
      <c r="X85" s="18">
        <v>1000</v>
      </c>
      <c r="Y85" s="18">
        <v>31600</v>
      </c>
      <c r="Z85" s="18" t="s">
        <v>24</v>
      </c>
      <c r="AA85" s="18">
        <v>681000</v>
      </c>
      <c r="AB85" s="18" t="s">
        <v>185</v>
      </c>
      <c r="AC85" s="18" t="s">
        <v>185</v>
      </c>
      <c r="AD85" s="18" t="s">
        <v>185</v>
      </c>
      <c r="AE85" s="18" t="s">
        <v>185</v>
      </c>
      <c r="AF85" s="18" t="s">
        <v>45</v>
      </c>
      <c r="AG85" s="18" t="s">
        <v>185</v>
      </c>
      <c r="AH85" s="18" t="s">
        <v>185</v>
      </c>
      <c r="AI85" s="18" t="s">
        <v>185</v>
      </c>
      <c r="AJ85" s="18" t="s">
        <v>185</v>
      </c>
      <c r="AK85" s="18">
        <v>38000</v>
      </c>
      <c r="AL85" s="17">
        <v>5.1052631578999996</v>
      </c>
    </row>
    <row r="86" spans="1:38" x14ac:dyDescent="0.3">
      <c r="A86" s="18" t="s">
        <v>73</v>
      </c>
      <c r="B86" s="18" t="s">
        <v>148</v>
      </c>
      <c r="C86" s="18" t="s">
        <v>185</v>
      </c>
      <c r="D86" s="18" t="s">
        <v>51</v>
      </c>
      <c r="E86" s="18" t="s">
        <v>173</v>
      </c>
      <c r="F86" s="18">
        <v>2011</v>
      </c>
      <c r="G86" s="18" t="s">
        <v>40</v>
      </c>
      <c r="H86" s="18" t="s">
        <v>185</v>
      </c>
      <c r="I86" s="18" t="s">
        <v>185</v>
      </c>
      <c r="J86" s="18" t="s">
        <v>185</v>
      </c>
      <c r="K86" s="18">
        <v>24000</v>
      </c>
      <c r="L86" s="18">
        <v>1000</v>
      </c>
      <c r="M86" s="18">
        <v>2440</v>
      </c>
      <c r="N86" s="18" t="s">
        <v>25</v>
      </c>
      <c r="O86" s="18">
        <v>24000</v>
      </c>
      <c r="P86" s="18">
        <v>1000</v>
      </c>
      <c r="Q86" s="18">
        <v>2440</v>
      </c>
      <c r="R86" s="18" t="s">
        <v>25</v>
      </c>
      <c r="S86" s="18">
        <v>268000</v>
      </c>
      <c r="T86" s="18">
        <v>1000</v>
      </c>
      <c r="U86" s="18">
        <v>37600</v>
      </c>
      <c r="V86" s="18" t="s">
        <v>25</v>
      </c>
      <c r="W86" s="18">
        <v>268000</v>
      </c>
      <c r="X86" s="18">
        <v>1000</v>
      </c>
      <c r="Y86" s="18">
        <v>37600</v>
      </c>
      <c r="Z86" s="18" t="s">
        <v>25</v>
      </c>
      <c r="AA86" s="18">
        <v>268000</v>
      </c>
      <c r="AB86" s="18" t="s">
        <v>185</v>
      </c>
      <c r="AC86" s="18" t="s">
        <v>185</v>
      </c>
      <c r="AD86" s="18" t="s">
        <v>185</v>
      </c>
      <c r="AE86" s="18" t="s">
        <v>185</v>
      </c>
      <c r="AF86" s="18" t="s">
        <v>175</v>
      </c>
      <c r="AG86" s="18" t="s">
        <v>185</v>
      </c>
      <c r="AH86" s="18" t="s">
        <v>185</v>
      </c>
      <c r="AI86" s="18" t="s">
        <v>185</v>
      </c>
      <c r="AJ86" s="18" t="s">
        <v>185</v>
      </c>
      <c r="AK86" s="18">
        <v>24000</v>
      </c>
      <c r="AL86" s="17">
        <v>10.166666666999999</v>
      </c>
    </row>
    <row r="87" spans="1:38" x14ac:dyDescent="0.3">
      <c r="A87" s="18" t="s">
        <v>72</v>
      </c>
      <c r="B87" s="18" t="s">
        <v>72</v>
      </c>
      <c r="C87" s="18" t="s">
        <v>185</v>
      </c>
      <c r="D87" s="18" t="s">
        <v>51</v>
      </c>
      <c r="E87" s="18" t="s">
        <v>173</v>
      </c>
      <c r="F87" s="18">
        <v>2011</v>
      </c>
      <c r="G87" s="18" t="s">
        <v>40</v>
      </c>
      <c r="H87" s="18" t="s">
        <v>185</v>
      </c>
      <c r="I87" s="18" t="s">
        <v>185</v>
      </c>
      <c r="J87" s="18" t="s">
        <v>185</v>
      </c>
      <c r="K87" s="18">
        <v>34000</v>
      </c>
      <c r="L87" s="18">
        <v>1000</v>
      </c>
      <c r="M87" s="18">
        <v>1670</v>
      </c>
      <c r="N87" s="18" t="s">
        <v>24</v>
      </c>
      <c r="O87" s="18">
        <v>34000</v>
      </c>
      <c r="P87" s="18">
        <v>1000</v>
      </c>
      <c r="Q87" s="18">
        <v>1670</v>
      </c>
      <c r="R87" s="18" t="s">
        <v>24</v>
      </c>
      <c r="S87" s="18">
        <v>998000</v>
      </c>
      <c r="T87" s="18">
        <v>1000</v>
      </c>
      <c r="U87" s="18">
        <v>45800</v>
      </c>
      <c r="V87" s="18" t="s">
        <v>24</v>
      </c>
      <c r="W87" s="18">
        <v>998000</v>
      </c>
      <c r="X87" s="18">
        <v>1000</v>
      </c>
      <c r="Y87" s="18">
        <v>45800</v>
      </c>
      <c r="Z87" s="18" t="s">
        <v>24</v>
      </c>
      <c r="AA87" s="18">
        <v>998000</v>
      </c>
      <c r="AB87" s="18" t="s">
        <v>185</v>
      </c>
      <c r="AC87" s="18" t="s">
        <v>185</v>
      </c>
      <c r="AD87" s="18" t="s">
        <v>185</v>
      </c>
      <c r="AE87" s="18" t="s">
        <v>176</v>
      </c>
      <c r="AF87" s="18" t="s">
        <v>185</v>
      </c>
      <c r="AG87" s="18" t="s">
        <v>185</v>
      </c>
      <c r="AH87" s="18" t="s">
        <v>185</v>
      </c>
      <c r="AI87" s="18" t="s">
        <v>185</v>
      </c>
      <c r="AJ87" s="18" t="s">
        <v>185</v>
      </c>
      <c r="AK87" s="18">
        <v>34000</v>
      </c>
      <c r="AL87" s="17">
        <v>4.9117647058999996</v>
      </c>
    </row>
    <row r="88" spans="1:38" x14ac:dyDescent="0.3">
      <c r="A88" s="18" t="s">
        <v>72</v>
      </c>
      <c r="B88" s="18" t="s">
        <v>177</v>
      </c>
      <c r="C88" s="18" t="s">
        <v>185</v>
      </c>
      <c r="D88" s="18" t="s">
        <v>51</v>
      </c>
      <c r="E88" s="18" t="s">
        <v>173</v>
      </c>
      <c r="F88" s="18">
        <v>2011</v>
      </c>
      <c r="G88" s="18" t="s">
        <v>40</v>
      </c>
      <c r="H88" s="18" t="s">
        <v>185</v>
      </c>
      <c r="I88" s="18" t="s">
        <v>185</v>
      </c>
      <c r="J88" s="18" t="s">
        <v>185</v>
      </c>
      <c r="K88" s="18">
        <v>34000</v>
      </c>
      <c r="L88" s="18">
        <v>1000</v>
      </c>
      <c r="M88" s="18">
        <v>744</v>
      </c>
      <c r="N88" s="18" t="s">
        <v>24</v>
      </c>
      <c r="O88" s="18">
        <v>34000</v>
      </c>
      <c r="P88" s="18">
        <v>1000</v>
      </c>
      <c r="Q88" s="18">
        <v>744</v>
      </c>
      <c r="R88" s="18" t="s">
        <v>24</v>
      </c>
      <c r="S88" s="18">
        <v>2602000</v>
      </c>
      <c r="T88" s="18">
        <v>1000</v>
      </c>
      <c r="U88" s="18">
        <v>51100</v>
      </c>
      <c r="V88" s="18" t="s">
        <v>24</v>
      </c>
      <c r="W88" s="18">
        <v>2602000</v>
      </c>
      <c r="X88" s="18">
        <v>1000</v>
      </c>
      <c r="Y88" s="18">
        <v>51100</v>
      </c>
      <c r="Z88" s="18" t="s">
        <v>24</v>
      </c>
      <c r="AA88" s="18">
        <v>2602000</v>
      </c>
      <c r="AB88" s="18" t="s">
        <v>185</v>
      </c>
      <c r="AC88" s="18" t="s">
        <v>185</v>
      </c>
      <c r="AD88" s="18" t="s">
        <v>185</v>
      </c>
      <c r="AE88" s="18" t="s">
        <v>45</v>
      </c>
      <c r="AF88" s="18" t="s">
        <v>185</v>
      </c>
      <c r="AG88" s="18" t="s">
        <v>185</v>
      </c>
      <c r="AH88" s="18" t="s">
        <v>185</v>
      </c>
      <c r="AI88" s="18" t="s">
        <v>185</v>
      </c>
      <c r="AJ88" s="18" t="s">
        <v>185</v>
      </c>
      <c r="AK88" s="18">
        <v>34000</v>
      </c>
      <c r="AL88" s="17">
        <v>2.1882352941000001</v>
      </c>
    </row>
    <row r="89" spans="1:38" x14ac:dyDescent="0.3">
      <c r="A89" s="18" t="s">
        <v>72</v>
      </c>
      <c r="B89" s="18" t="s">
        <v>185</v>
      </c>
      <c r="C89" s="18" t="s">
        <v>185</v>
      </c>
      <c r="D89" s="18" t="s">
        <v>51</v>
      </c>
      <c r="E89" s="18" t="s">
        <v>173</v>
      </c>
      <c r="F89" s="18">
        <v>2011</v>
      </c>
      <c r="G89" s="18" t="s">
        <v>41</v>
      </c>
      <c r="H89" s="18" t="s">
        <v>185</v>
      </c>
      <c r="I89" s="18" t="s">
        <v>185</v>
      </c>
      <c r="J89" s="18" t="s">
        <v>185</v>
      </c>
      <c r="K89" s="18">
        <v>50000</v>
      </c>
      <c r="L89" s="18">
        <v>1000</v>
      </c>
      <c r="M89" s="18">
        <v>774</v>
      </c>
      <c r="N89" s="18" t="s">
        <v>24</v>
      </c>
      <c r="O89" s="18">
        <v>50000</v>
      </c>
      <c r="P89" s="18">
        <v>1000</v>
      </c>
      <c r="Q89" s="18">
        <v>774</v>
      </c>
      <c r="R89" s="18" t="s">
        <v>24</v>
      </c>
      <c r="S89" s="18">
        <v>3972000</v>
      </c>
      <c r="T89" s="18">
        <v>1000</v>
      </c>
      <c r="U89" s="18">
        <v>32200</v>
      </c>
      <c r="V89" s="18" t="s">
        <v>24</v>
      </c>
      <c r="W89" s="18">
        <v>3972000</v>
      </c>
      <c r="X89" s="18">
        <v>1000</v>
      </c>
      <c r="Y89" s="18">
        <v>32200</v>
      </c>
      <c r="Z89" s="18" t="s">
        <v>24</v>
      </c>
      <c r="AA89" s="18">
        <v>3972000</v>
      </c>
      <c r="AB89" s="18" t="s">
        <v>185</v>
      </c>
      <c r="AC89" s="18" t="s">
        <v>185</v>
      </c>
      <c r="AD89" s="18" t="s">
        <v>185</v>
      </c>
      <c r="AE89" s="18" t="s">
        <v>185</v>
      </c>
      <c r="AF89" s="18" t="s">
        <v>185</v>
      </c>
      <c r="AG89" s="18" t="s">
        <v>185</v>
      </c>
      <c r="AH89" s="18" t="s">
        <v>185</v>
      </c>
      <c r="AI89" s="18" t="s">
        <v>185</v>
      </c>
      <c r="AJ89" s="18" t="s">
        <v>185</v>
      </c>
      <c r="AK89" s="18">
        <v>50000</v>
      </c>
      <c r="AL89" s="17">
        <v>1.548</v>
      </c>
    </row>
    <row r="90" spans="1:38" x14ac:dyDescent="0.3">
      <c r="A90" s="18" t="s">
        <v>73</v>
      </c>
      <c r="B90" s="18" t="s">
        <v>185</v>
      </c>
      <c r="C90" s="18" t="s">
        <v>185</v>
      </c>
      <c r="D90" s="18" t="s">
        <v>51</v>
      </c>
      <c r="E90" s="18" t="s">
        <v>173</v>
      </c>
      <c r="F90" s="18">
        <v>2011</v>
      </c>
      <c r="G90" s="18" t="s">
        <v>41</v>
      </c>
      <c r="H90" s="18" t="s">
        <v>185</v>
      </c>
      <c r="I90" s="18" t="s">
        <v>185</v>
      </c>
      <c r="J90" s="18" t="s">
        <v>185</v>
      </c>
      <c r="K90" s="18">
        <v>50000</v>
      </c>
      <c r="L90" s="18">
        <v>1000</v>
      </c>
      <c r="M90" s="18">
        <v>774</v>
      </c>
      <c r="N90" s="18" t="s">
        <v>24</v>
      </c>
      <c r="O90" s="18">
        <v>50000</v>
      </c>
      <c r="P90" s="18">
        <v>1000</v>
      </c>
      <c r="Q90" s="18">
        <v>774</v>
      </c>
      <c r="R90" s="18" t="s">
        <v>24</v>
      </c>
      <c r="S90" s="18">
        <v>3972000</v>
      </c>
      <c r="T90" s="18">
        <v>1000</v>
      </c>
      <c r="U90" s="18">
        <v>32200</v>
      </c>
      <c r="V90" s="18" t="s">
        <v>24</v>
      </c>
      <c r="W90" s="18">
        <v>3972000</v>
      </c>
      <c r="X90" s="18">
        <v>1000</v>
      </c>
      <c r="Y90" s="18">
        <v>32200</v>
      </c>
      <c r="Z90" s="18" t="s">
        <v>24</v>
      </c>
      <c r="AA90" s="18">
        <v>3972000</v>
      </c>
      <c r="AB90" s="18" t="s">
        <v>185</v>
      </c>
      <c r="AC90" s="18" t="s">
        <v>185</v>
      </c>
      <c r="AD90" s="18" t="s">
        <v>185</v>
      </c>
      <c r="AE90" s="18" t="s">
        <v>185</v>
      </c>
      <c r="AF90" s="18" t="s">
        <v>185</v>
      </c>
      <c r="AG90" s="18" t="s">
        <v>185</v>
      </c>
      <c r="AH90" s="18" t="s">
        <v>185</v>
      </c>
      <c r="AI90" s="18" t="s">
        <v>185</v>
      </c>
      <c r="AJ90" s="18" t="s">
        <v>185</v>
      </c>
      <c r="AK90" s="18">
        <v>50000</v>
      </c>
      <c r="AL90" s="17">
        <v>1.548</v>
      </c>
    </row>
    <row r="91" spans="1:38" x14ac:dyDescent="0.3">
      <c r="A91" s="18" t="s">
        <v>73</v>
      </c>
      <c r="B91" s="18" t="s">
        <v>174</v>
      </c>
      <c r="C91" s="18" t="s">
        <v>185</v>
      </c>
      <c r="D91" s="18" t="s">
        <v>51</v>
      </c>
      <c r="E91" s="18" t="s">
        <v>173</v>
      </c>
      <c r="F91" s="18">
        <v>2011</v>
      </c>
      <c r="G91" s="18" t="s">
        <v>41</v>
      </c>
      <c r="H91" s="18" t="s">
        <v>185</v>
      </c>
      <c r="I91" s="18" t="s">
        <v>185</v>
      </c>
      <c r="J91" s="18" t="s">
        <v>185</v>
      </c>
      <c r="K91" s="18">
        <v>51000</v>
      </c>
      <c r="L91" s="18">
        <v>1000</v>
      </c>
      <c r="M91" s="18">
        <v>2730</v>
      </c>
      <c r="N91" s="18" t="s">
        <v>25</v>
      </c>
      <c r="O91" s="18">
        <v>51000</v>
      </c>
      <c r="P91" s="18">
        <v>1000</v>
      </c>
      <c r="Q91" s="18">
        <v>2730</v>
      </c>
      <c r="R91" s="18" t="s">
        <v>25</v>
      </c>
      <c r="S91" s="18">
        <v>765000</v>
      </c>
      <c r="T91" s="18">
        <v>1000</v>
      </c>
      <c r="U91" s="18">
        <v>42300</v>
      </c>
      <c r="V91" s="18" t="s">
        <v>25</v>
      </c>
      <c r="W91" s="18">
        <v>765000</v>
      </c>
      <c r="X91" s="18">
        <v>1000</v>
      </c>
      <c r="Y91" s="18">
        <v>42300</v>
      </c>
      <c r="Z91" s="18" t="s">
        <v>25</v>
      </c>
      <c r="AA91" s="18">
        <v>765000</v>
      </c>
      <c r="AB91" s="18" t="s">
        <v>185</v>
      </c>
      <c r="AC91" s="18" t="s">
        <v>185</v>
      </c>
      <c r="AD91" s="18" t="s">
        <v>185</v>
      </c>
      <c r="AE91" s="18" t="s">
        <v>185</v>
      </c>
      <c r="AF91" s="18" t="s">
        <v>45</v>
      </c>
      <c r="AG91" s="18" t="s">
        <v>185</v>
      </c>
      <c r="AH91" s="18" t="s">
        <v>185</v>
      </c>
      <c r="AI91" s="18" t="s">
        <v>185</v>
      </c>
      <c r="AJ91" s="18" t="s">
        <v>185</v>
      </c>
      <c r="AK91" s="18">
        <v>51000</v>
      </c>
      <c r="AL91" s="17">
        <v>5.3529411764999999</v>
      </c>
    </row>
    <row r="92" spans="1:38" x14ac:dyDescent="0.3">
      <c r="A92" s="18" t="s">
        <v>73</v>
      </c>
      <c r="B92" s="18" t="s">
        <v>148</v>
      </c>
      <c r="C92" s="18" t="s">
        <v>185</v>
      </c>
      <c r="D92" s="18" t="s">
        <v>51</v>
      </c>
      <c r="E92" s="18" t="s">
        <v>173</v>
      </c>
      <c r="F92" s="18">
        <v>2011</v>
      </c>
      <c r="G92" s="18" t="s">
        <v>41</v>
      </c>
      <c r="H92" s="18" t="s">
        <v>185</v>
      </c>
      <c r="I92" s="18" t="s">
        <v>185</v>
      </c>
      <c r="J92" s="18" t="s">
        <v>185</v>
      </c>
      <c r="K92" s="18">
        <v>41000</v>
      </c>
      <c r="L92" s="18">
        <v>1000</v>
      </c>
      <c r="M92" s="18">
        <v>4850</v>
      </c>
      <c r="N92" s="18" t="s">
        <v>25</v>
      </c>
      <c r="O92" s="18">
        <v>41000</v>
      </c>
      <c r="P92" s="18">
        <v>1000</v>
      </c>
      <c r="Q92" s="18">
        <v>4850</v>
      </c>
      <c r="R92" s="18" t="s">
        <v>25</v>
      </c>
      <c r="S92" s="18">
        <v>253000</v>
      </c>
      <c r="T92" s="18">
        <v>1000</v>
      </c>
      <c r="U92" s="18">
        <v>41700</v>
      </c>
      <c r="V92" s="18" t="s">
        <v>42</v>
      </c>
      <c r="W92" s="18">
        <v>253000</v>
      </c>
      <c r="X92" s="18">
        <v>1000</v>
      </c>
      <c r="Y92" s="18">
        <v>41700</v>
      </c>
      <c r="Z92" s="18" t="s">
        <v>42</v>
      </c>
      <c r="AA92" s="18">
        <v>253000</v>
      </c>
      <c r="AB92" s="18" t="s">
        <v>185</v>
      </c>
      <c r="AC92" s="18" t="s">
        <v>185</v>
      </c>
      <c r="AD92" s="18" t="s">
        <v>185</v>
      </c>
      <c r="AE92" s="18" t="s">
        <v>185</v>
      </c>
      <c r="AF92" s="18" t="s">
        <v>175</v>
      </c>
      <c r="AG92" s="18" t="s">
        <v>185</v>
      </c>
      <c r="AH92" s="18" t="s">
        <v>185</v>
      </c>
      <c r="AI92" s="18" t="s">
        <v>185</v>
      </c>
      <c r="AJ92" s="18" t="s">
        <v>185</v>
      </c>
      <c r="AK92" s="18">
        <v>41000</v>
      </c>
      <c r="AL92" s="17">
        <v>11.829268293</v>
      </c>
    </row>
    <row r="93" spans="1:38" x14ac:dyDescent="0.3">
      <c r="A93" s="18" t="s">
        <v>72</v>
      </c>
      <c r="B93" s="18" t="s">
        <v>72</v>
      </c>
      <c r="C93" s="18" t="s">
        <v>185</v>
      </c>
      <c r="D93" s="18" t="s">
        <v>51</v>
      </c>
      <c r="E93" s="18" t="s">
        <v>173</v>
      </c>
      <c r="F93" s="18">
        <v>2011</v>
      </c>
      <c r="G93" s="18" t="s">
        <v>41</v>
      </c>
      <c r="H93" s="18" t="s">
        <v>185</v>
      </c>
      <c r="I93" s="18" t="s">
        <v>185</v>
      </c>
      <c r="J93" s="18" t="s">
        <v>185</v>
      </c>
      <c r="K93" s="18">
        <v>48000</v>
      </c>
      <c r="L93" s="18">
        <v>1000</v>
      </c>
      <c r="M93" s="18">
        <v>2270</v>
      </c>
      <c r="N93" s="18" t="s">
        <v>24</v>
      </c>
      <c r="O93" s="18">
        <v>48000</v>
      </c>
      <c r="P93" s="18">
        <v>1000</v>
      </c>
      <c r="Q93" s="18">
        <v>2270</v>
      </c>
      <c r="R93" s="18" t="s">
        <v>24</v>
      </c>
      <c r="S93" s="18">
        <v>1062000</v>
      </c>
      <c r="T93" s="18">
        <v>1000</v>
      </c>
      <c r="U93" s="18">
        <v>54100</v>
      </c>
      <c r="V93" s="18" t="s">
        <v>25</v>
      </c>
      <c r="W93" s="18">
        <v>1062000</v>
      </c>
      <c r="X93" s="18">
        <v>1000</v>
      </c>
      <c r="Y93" s="18">
        <v>54100</v>
      </c>
      <c r="Z93" s="18" t="s">
        <v>25</v>
      </c>
      <c r="AA93" s="18">
        <v>1062000</v>
      </c>
      <c r="AB93" s="18" t="s">
        <v>185</v>
      </c>
      <c r="AC93" s="18" t="s">
        <v>185</v>
      </c>
      <c r="AD93" s="18" t="s">
        <v>185</v>
      </c>
      <c r="AE93" s="18" t="s">
        <v>176</v>
      </c>
      <c r="AF93" s="18" t="s">
        <v>185</v>
      </c>
      <c r="AG93" s="18" t="s">
        <v>185</v>
      </c>
      <c r="AH93" s="18" t="s">
        <v>185</v>
      </c>
      <c r="AI93" s="18" t="s">
        <v>185</v>
      </c>
      <c r="AJ93" s="18" t="s">
        <v>185</v>
      </c>
      <c r="AK93" s="18">
        <v>48000</v>
      </c>
      <c r="AL93" s="17">
        <v>4.7291666667000003</v>
      </c>
    </row>
    <row r="94" spans="1:38" x14ac:dyDescent="0.3">
      <c r="A94" s="18" t="s">
        <v>72</v>
      </c>
      <c r="B94" s="18" t="s">
        <v>177</v>
      </c>
      <c r="C94" s="18" t="s">
        <v>185</v>
      </c>
      <c r="D94" s="18" t="s">
        <v>51</v>
      </c>
      <c r="E94" s="18" t="s">
        <v>173</v>
      </c>
      <c r="F94" s="18">
        <v>2011</v>
      </c>
      <c r="G94" s="18" t="s">
        <v>41</v>
      </c>
      <c r="H94" s="18" t="s">
        <v>185</v>
      </c>
      <c r="I94" s="18" t="s">
        <v>185</v>
      </c>
      <c r="J94" s="18" t="s">
        <v>185</v>
      </c>
      <c r="K94" s="18">
        <v>51000</v>
      </c>
      <c r="L94" s="18">
        <v>1000</v>
      </c>
      <c r="M94" s="18">
        <v>1060</v>
      </c>
      <c r="N94" s="18" t="s">
        <v>24</v>
      </c>
      <c r="O94" s="18">
        <v>51000</v>
      </c>
      <c r="P94" s="18">
        <v>1000</v>
      </c>
      <c r="Q94" s="18">
        <v>1060</v>
      </c>
      <c r="R94" s="18" t="s">
        <v>24</v>
      </c>
      <c r="S94" s="18">
        <v>2888000</v>
      </c>
      <c r="T94" s="18">
        <v>1000</v>
      </c>
      <c r="U94" s="18">
        <v>56800</v>
      </c>
      <c r="V94" s="18" t="s">
        <v>24</v>
      </c>
      <c r="W94" s="18">
        <v>2888000</v>
      </c>
      <c r="X94" s="18">
        <v>1000</v>
      </c>
      <c r="Y94" s="18">
        <v>56800</v>
      </c>
      <c r="Z94" s="18" t="s">
        <v>24</v>
      </c>
      <c r="AA94" s="18">
        <v>2888000</v>
      </c>
      <c r="AB94" s="18" t="s">
        <v>185</v>
      </c>
      <c r="AC94" s="18" t="s">
        <v>185</v>
      </c>
      <c r="AD94" s="18" t="s">
        <v>185</v>
      </c>
      <c r="AE94" s="18" t="s">
        <v>45</v>
      </c>
      <c r="AF94" s="18" t="s">
        <v>185</v>
      </c>
      <c r="AG94" s="18" t="s">
        <v>185</v>
      </c>
      <c r="AH94" s="18" t="s">
        <v>185</v>
      </c>
      <c r="AI94" s="18" t="s">
        <v>185</v>
      </c>
      <c r="AJ94" s="18" t="s">
        <v>185</v>
      </c>
      <c r="AK94" s="18">
        <v>51000</v>
      </c>
      <c r="AL94" s="17">
        <v>2.0784313724999999</v>
      </c>
    </row>
    <row r="95" spans="1:38" x14ac:dyDescent="0.3">
      <c r="A95" s="18" t="s">
        <v>74</v>
      </c>
      <c r="B95" s="18" t="s">
        <v>185</v>
      </c>
      <c r="C95" s="18" t="s">
        <v>185</v>
      </c>
      <c r="D95" s="18" t="s">
        <v>77</v>
      </c>
      <c r="E95" s="18" t="s">
        <v>178</v>
      </c>
      <c r="F95" s="18">
        <v>2011</v>
      </c>
      <c r="G95" s="18" t="s">
        <v>185</v>
      </c>
      <c r="H95" s="18" t="s">
        <v>185</v>
      </c>
      <c r="I95" s="18" t="s">
        <v>185</v>
      </c>
      <c r="J95" s="18" t="s">
        <v>185</v>
      </c>
      <c r="K95" s="18">
        <v>42000</v>
      </c>
      <c r="L95" s="18">
        <v>1000</v>
      </c>
      <c r="M95" s="18">
        <v>439</v>
      </c>
      <c r="N95" s="18" t="s">
        <v>24</v>
      </c>
      <c r="O95" s="18">
        <v>42000</v>
      </c>
      <c r="P95" s="18">
        <v>1000</v>
      </c>
      <c r="Q95" s="18">
        <v>439</v>
      </c>
      <c r="R95" s="18" t="s">
        <v>24</v>
      </c>
      <c r="S95" s="18">
        <v>7586000</v>
      </c>
      <c r="T95" s="18">
        <v>1000</v>
      </c>
      <c r="U95" s="18">
        <v>40600</v>
      </c>
      <c r="V95" s="18" t="s">
        <v>24</v>
      </c>
      <c r="W95" s="18">
        <v>7586000</v>
      </c>
      <c r="X95" s="18">
        <v>1000</v>
      </c>
      <c r="Y95" s="18">
        <v>40600</v>
      </c>
      <c r="Z95" s="18" t="s">
        <v>24</v>
      </c>
      <c r="AA95" s="18">
        <v>7586000</v>
      </c>
      <c r="AB95" s="18" t="s">
        <v>185</v>
      </c>
      <c r="AC95" s="18" t="s">
        <v>185</v>
      </c>
      <c r="AD95" s="18" t="s">
        <v>185</v>
      </c>
      <c r="AE95" s="18" t="s">
        <v>185</v>
      </c>
      <c r="AF95" s="18" t="s">
        <v>185</v>
      </c>
      <c r="AG95" s="18" t="s">
        <v>185</v>
      </c>
      <c r="AH95" s="18" t="s">
        <v>185</v>
      </c>
      <c r="AI95" s="18" t="s">
        <v>185</v>
      </c>
      <c r="AJ95" s="18" t="s">
        <v>185</v>
      </c>
      <c r="AK95" s="18">
        <v>42000</v>
      </c>
      <c r="AL95" s="17">
        <v>1.0452380952</v>
      </c>
    </row>
    <row r="96" spans="1:38" x14ac:dyDescent="0.3">
      <c r="A96" s="18" t="s">
        <v>21</v>
      </c>
      <c r="B96" s="18" t="s">
        <v>185</v>
      </c>
      <c r="C96" s="18" t="s">
        <v>185</v>
      </c>
      <c r="D96" s="18" t="s">
        <v>77</v>
      </c>
      <c r="E96" s="18" t="s">
        <v>178</v>
      </c>
      <c r="F96" s="18">
        <v>2011</v>
      </c>
      <c r="G96" s="18" t="s">
        <v>185</v>
      </c>
      <c r="H96" s="18" t="s">
        <v>185</v>
      </c>
      <c r="I96" s="18" t="s">
        <v>185</v>
      </c>
      <c r="J96" s="18" t="s">
        <v>185</v>
      </c>
      <c r="K96" s="18">
        <v>42000</v>
      </c>
      <c r="L96" s="18">
        <v>1000</v>
      </c>
      <c r="M96" s="18">
        <v>439</v>
      </c>
      <c r="N96" s="18" t="s">
        <v>24</v>
      </c>
      <c r="O96" s="18">
        <v>42000</v>
      </c>
      <c r="P96" s="18">
        <v>1000</v>
      </c>
      <c r="Q96" s="18">
        <v>439</v>
      </c>
      <c r="R96" s="18" t="s">
        <v>24</v>
      </c>
      <c r="S96" s="18">
        <v>7586000</v>
      </c>
      <c r="T96" s="18">
        <v>1000</v>
      </c>
      <c r="U96" s="18">
        <v>40600</v>
      </c>
      <c r="V96" s="18" t="s">
        <v>24</v>
      </c>
      <c r="W96" s="18">
        <v>7586000</v>
      </c>
      <c r="X96" s="18">
        <v>1000</v>
      </c>
      <c r="Y96" s="18">
        <v>40600</v>
      </c>
      <c r="Z96" s="18" t="s">
        <v>24</v>
      </c>
      <c r="AA96" s="18">
        <v>7586000</v>
      </c>
      <c r="AB96" s="18" t="s">
        <v>185</v>
      </c>
      <c r="AC96" s="18" t="s">
        <v>185</v>
      </c>
      <c r="AD96" s="18" t="s">
        <v>185</v>
      </c>
      <c r="AE96" s="18" t="s">
        <v>185</v>
      </c>
      <c r="AF96" s="18" t="s">
        <v>185</v>
      </c>
      <c r="AG96" s="18" t="s">
        <v>185</v>
      </c>
      <c r="AH96" s="18" t="s">
        <v>185</v>
      </c>
      <c r="AI96" s="18" t="s">
        <v>185</v>
      </c>
      <c r="AJ96" s="18" t="s">
        <v>185</v>
      </c>
      <c r="AK96" s="18">
        <v>42000</v>
      </c>
      <c r="AL96" s="17">
        <v>1.0452380952</v>
      </c>
    </row>
    <row r="97" spans="1:38" x14ac:dyDescent="0.3">
      <c r="A97" s="18" t="s">
        <v>21</v>
      </c>
      <c r="B97" s="18" t="s">
        <v>21</v>
      </c>
      <c r="C97" s="18" t="s">
        <v>185</v>
      </c>
      <c r="D97" s="18" t="s">
        <v>77</v>
      </c>
      <c r="E97" s="18" t="s">
        <v>178</v>
      </c>
      <c r="F97" s="18">
        <v>2011</v>
      </c>
      <c r="G97" s="18" t="s">
        <v>185</v>
      </c>
      <c r="H97" s="18" t="s">
        <v>185</v>
      </c>
      <c r="I97" s="18" t="s">
        <v>185</v>
      </c>
      <c r="J97" s="18" t="s">
        <v>185</v>
      </c>
      <c r="K97" s="18">
        <v>35000</v>
      </c>
      <c r="L97" s="18">
        <v>1000</v>
      </c>
      <c r="M97" s="18">
        <v>2690</v>
      </c>
      <c r="N97" s="18" t="s">
        <v>25</v>
      </c>
      <c r="O97" s="18">
        <v>35000</v>
      </c>
      <c r="P97" s="18">
        <v>1000</v>
      </c>
      <c r="Q97" s="18">
        <v>2690</v>
      </c>
      <c r="R97" s="18" t="s">
        <v>25</v>
      </c>
      <c r="S97" s="18">
        <v>174000</v>
      </c>
      <c r="T97" s="18">
        <v>1000</v>
      </c>
      <c r="U97" s="18">
        <v>16200</v>
      </c>
      <c r="V97" s="18" t="s">
        <v>25</v>
      </c>
      <c r="W97" s="18">
        <v>174000</v>
      </c>
      <c r="X97" s="18">
        <v>1000</v>
      </c>
      <c r="Y97" s="18">
        <v>16200</v>
      </c>
      <c r="Z97" s="18" t="s">
        <v>25</v>
      </c>
      <c r="AA97" s="18">
        <v>174000</v>
      </c>
      <c r="AB97" s="18" t="s">
        <v>185</v>
      </c>
      <c r="AC97" s="18" t="s">
        <v>185</v>
      </c>
      <c r="AD97" s="18" t="s">
        <v>185</v>
      </c>
      <c r="AE97" s="18" t="s">
        <v>185</v>
      </c>
      <c r="AF97" s="18" t="s">
        <v>185</v>
      </c>
      <c r="AG97" s="18" t="s">
        <v>185</v>
      </c>
      <c r="AH97" s="18" t="s">
        <v>179</v>
      </c>
      <c r="AI97" s="18" t="s">
        <v>185</v>
      </c>
      <c r="AJ97" s="18" t="s">
        <v>185</v>
      </c>
      <c r="AK97" s="18">
        <v>35000</v>
      </c>
      <c r="AL97" s="17">
        <v>7.6857142856999996</v>
      </c>
    </row>
    <row r="98" spans="1:38" x14ac:dyDescent="0.3">
      <c r="A98" s="18" t="s">
        <v>21</v>
      </c>
      <c r="B98" s="18" t="s">
        <v>180</v>
      </c>
      <c r="C98" s="18" t="s">
        <v>185</v>
      </c>
      <c r="D98" s="18" t="s">
        <v>77</v>
      </c>
      <c r="E98" s="18" t="s">
        <v>178</v>
      </c>
      <c r="F98" s="18">
        <v>2011</v>
      </c>
      <c r="G98" s="18" t="s">
        <v>185</v>
      </c>
      <c r="H98" s="18" t="s">
        <v>185</v>
      </c>
      <c r="I98" s="18" t="s">
        <v>185</v>
      </c>
      <c r="J98" s="18" t="s">
        <v>185</v>
      </c>
      <c r="K98" s="18">
        <v>43000</v>
      </c>
      <c r="L98" s="18">
        <v>1000</v>
      </c>
      <c r="M98" s="18">
        <v>466</v>
      </c>
      <c r="N98" s="18" t="s">
        <v>24</v>
      </c>
      <c r="O98" s="18">
        <v>43000</v>
      </c>
      <c r="P98" s="18">
        <v>1000</v>
      </c>
      <c r="Q98" s="18">
        <v>466</v>
      </c>
      <c r="R98" s="18" t="s">
        <v>24</v>
      </c>
      <c r="S98" s="18">
        <v>7176000</v>
      </c>
      <c r="T98" s="18">
        <v>1000</v>
      </c>
      <c r="U98" s="18">
        <v>49300</v>
      </c>
      <c r="V98" s="18" t="s">
        <v>24</v>
      </c>
      <c r="W98" s="18">
        <v>7176000</v>
      </c>
      <c r="X98" s="18">
        <v>1000</v>
      </c>
      <c r="Y98" s="18">
        <v>49300</v>
      </c>
      <c r="Z98" s="18" t="s">
        <v>24</v>
      </c>
      <c r="AA98" s="18">
        <v>7176000</v>
      </c>
      <c r="AB98" s="18" t="s">
        <v>185</v>
      </c>
      <c r="AC98" s="18" t="s">
        <v>185</v>
      </c>
      <c r="AD98" s="18" t="s">
        <v>185</v>
      </c>
      <c r="AE98" s="18" t="s">
        <v>185</v>
      </c>
      <c r="AF98" s="18" t="s">
        <v>185</v>
      </c>
      <c r="AG98" s="18" t="s">
        <v>185</v>
      </c>
      <c r="AH98" s="18" t="s">
        <v>45</v>
      </c>
      <c r="AI98" s="18" t="s">
        <v>185</v>
      </c>
      <c r="AJ98" s="18" t="s">
        <v>185</v>
      </c>
      <c r="AK98" s="18">
        <v>43000</v>
      </c>
      <c r="AL98" s="17">
        <v>1.0837209301999999</v>
      </c>
    </row>
    <row r="99" spans="1:38" x14ac:dyDescent="0.3">
      <c r="A99" s="18" t="s">
        <v>74</v>
      </c>
      <c r="B99" s="18" t="s">
        <v>212</v>
      </c>
      <c r="C99" s="18" t="s">
        <v>185</v>
      </c>
      <c r="D99" s="18" t="s">
        <v>77</v>
      </c>
      <c r="E99" s="18" t="s">
        <v>178</v>
      </c>
      <c r="F99" s="18">
        <v>2011</v>
      </c>
      <c r="G99" s="18" t="s">
        <v>185</v>
      </c>
      <c r="H99" s="18" t="s">
        <v>185</v>
      </c>
      <c r="I99" s="18" t="s">
        <v>185</v>
      </c>
      <c r="J99" s="18" t="s">
        <v>185</v>
      </c>
      <c r="K99" s="18">
        <v>44000</v>
      </c>
      <c r="L99" s="18">
        <v>1000</v>
      </c>
      <c r="M99" s="18">
        <v>686</v>
      </c>
      <c r="N99" s="18" t="s">
        <v>24</v>
      </c>
      <c r="O99" s="18">
        <v>44000</v>
      </c>
      <c r="P99" s="18">
        <v>1000</v>
      </c>
      <c r="Q99" s="18">
        <v>686</v>
      </c>
      <c r="R99" s="18" t="s">
        <v>24</v>
      </c>
      <c r="S99" s="18">
        <v>5723000</v>
      </c>
      <c r="T99" s="18">
        <v>1000</v>
      </c>
      <c r="U99" s="18">
        <v>103000</v>
      </c>
      <c r="V99" s="18" t="s">
        <v>24</v>
      </c>
      <c r="W99" s="18">
        <v>5723000</v>
      </c>
      <c r="X99" s="18">
        <v>1000</v>
      </c>
      <c r="Y99" s="18">
        <v>103000</v>
      </c>
      <c r="Z99" s="18" t="s">
        <v>24</v>
      </c>
      <c r="AA99" s="18">
        <v>5723000</v>
      </c>
      <c r="AB99" s="18" t="s">
        <v>185</v>
      </c>
      <c r="AC99" s="18" t="s">
        <v>185</v>
      </c>
      <c r="AD99" s="18" t="s">
        <v>185</v>
      </c>
      <c r="AE99" s="18" t="s">
        <v>185</v>
      </c>
      <c r="AF99" s="18" t="s">
        <v>185</v>
      </c>
      <c r="AG99" s="18" t="s">
        <v>45</v>
      </c>
      <c r="AH99" s="18" t="s">
        <v>185</v>
      </c>
      <c r="AI99" s="18" t="s">
        <v>185</v>
      </c>
      <c r="AJ99" s="18" t="s">
        <v>185</v>
      </c>
      <c r="AK99" s="18">
        <v>44000</v>
      </c>
      <c r="AL99" s="17">
        <v>1.5590909091</v>
      </c>
    </row>
    <row r="100" spans="1:38" x14ac:dyDescent="0.3">
      <c r="A100" s="18" t="s">
        <v>74</v>
      </c>
      <c r="B100" s="18" t="s">
        <v>213</v>
      </c>
      <c r="C100" s="18" t="s">
        <v>185</v>
      </c>
      <c r="D100" s="18" t="s">
        <v>77</v>
      </c>
      <c r="E100" s="18" t="s">
        <v>178</v>
      </c>
      <c r="F100" s="18">
        <v>2011</v>
      </c>
      <c r="G100" s="18" t="s">
        <v>185</v>
      </c>
      <c r="H100" s="18" t="s">
        <v>185</v>
      </c>
      <c r="I100" s="18" t="s">
        <v>185</v>
      </c>
      <c r="J100" s="18" t="s">
        <v>185</v>
      </c>
      <c r="K100" s="18">
        <v>37000</v>
      </c>
      <c r="L100" s="18">
        <v>1000</v>
      </c>
      <c r="M100" s="18">
        <v>1490</v>
      </c>
      <c r="N100" s="18" t="s">
        <v>24</v>
      </c>
      <c r="O100" s="18">
        <v>37000</v>
      </c>
      <c r="P100" s="18">
        <v>1000</v>
      </c>
      <c r="Q100" s="18">
        <v>1490</v>
      </c>
      <c r="R100" s="18" t="s">
        <v>24</v>
      </c>
      <c r="S100" s="18">
        <v>1854000</v>
      </c>
      <c r="T100" s="18">
        <v>1000</v>
      </c>
      <c r="U100" s="18">
        <v>99600</v>
      </c>
      <c r="V100" s="18" t="s">
        <v>25</v>
      </c>
      <c r="W100" s="18">
        <v>1854000</v>
      </c>
      <c r="X100" s="18">
        <v>1000</v>
      </c>
      <c r="Y100" s="18">
        <v>99600</v>
      </c>
      <c r="Z100" s="18" t="s">
        <v>25</v>
      </c>
      <c r="AA100" s="18">
        <v>1854000</v>
      </c>
      <c r="AB100" s="18" t="s">
        <v>185</v>
      </c>
      <c r="AC100" s="18" t="s">
        <v>185</v>
      </c>
      <c r="AD100" s="18" t="s">
        <v>185</v>
      </c>
      <c r="AE100" s="18" t="s">
        <v>185</v>
      </c>
      <c r="AF100" s="18" t="s">
        <v>185</v>
      </c>
      <c r="AG100" s="18" t="s">
        <v>181</v>
      </c>
      <c r="AH100" s="18" t="s">
        <v>185</v>
      </c>
      <c r="AI100" s="18" t="s">
        <v>185</v>
      </c>
      <c r="AJ100" s="18" t="s">
        <v>185</v>
      </c>
      <c r="AK100" s="18">
        <v>37000</v>
      </c>
      <c r="AL100" s="17">
        <v>4.0270270269999999</v>
      </c>
    </row>
    <row r="101" spans="1:38" x14ac:dyDescent="0.3">
      <c r="A101" s="18" t="s">
        <v>74</v>
      </c>
      <c r="B101" s="18" t="s">
        <v>185</v>
      </c>
      <c r="C101" s="18" t="s">
        <v>185</v>
      </c>
      <c r="D101" s="18" t="s">
        <v>77</v>
      </c>
      <c r="E101" s="18" t="s">
        <v>178</v>
      </c>
      <c r="F101" s="18">
        <v>2011</v>
      </c>
      <c r="G101" s="18" t="s">
        <v>40</v>
      </c>
      <c r="H101" s="18" t="s">
        <v>185</v>
      </c>
      <c r="I101" s="18" t="s">
        <v>185</v>
      </c>
      <c r="J101" s="18" t="s">
        <v>185</v>
      </c>
      <c r="K101" s="18">
        <v>34000</v>
      </c>
      <c r="L101" s="18">
        <v>1000</v>
      </c>
      <c r="M101" s="18">
        <v>583</v>
      </c>
      <c r="N101" s="18" t="s">
        <v>24</v>
      </c>
      <c r="O101" s="18">
        <v>34000</v>
      </c>
      <c r="P101" s="18">
        <v>1000</v>
      </c>
      <c r="Q101" s="18">
        <v>583</v>
      </c>
      <c r="R101" s="18" t="s">
        <v>24</v>
      </c>
      <c r="S101" s="18">
        <v>3614000</v>
      </c>
      <c r="T101" s="18">
        <v>1000</v>
      </c>
      <c r="U101" s="18">
        <v>35300</v>
      </c>
      <c r="V101" s="18" t="s">
        <v>24</v>
      </c>
      <c r="W101" s="18">
        <v>3614000</v>
      </c>
      <c r="X101" s="18">
        <v>1000</v>
      </c>
      <c r="Y101" s="18">
        <v>35300</v>
      </c>
      <c r="Z101" s="18" t="s">
        <v>24</v>
      </c>
      <c r="AA101" s="18">
        <v>3614000</v>
      </c>
      <c r="AB101" s="18" t="s">
        <v>185</v>
      </c>
      <c r="AC101" s="18" t="s">
        <v>185</v>
      </c>
      <c r="AD101" s="18" t="s">
        <v>185</v>
      </c>
      <c r="AE101" s="18" t="s">
        <v>185</v>
      </c>
      <c r="AF101" s="18" t="s">
        <v>185</v>
      </c>
      <c r="AG101" s="18" t="s">
        <v>185</v>
      </c>
      <c r="AH101" s="18" t="s">
        <v>185</v>
      </c>
      <c r="AI101" s="18" t="s">
        <v>185</v>
      </c>
      <c r="AJ101" s="18" t="s">
        <v>185</v>
      </c>
      <c r="AK101" s="18">
        <v>34000</v>
      </c>
      <c r="AL101" s="17">
        <v>1.7147058824000001</v>
      </c>
    </row>
    <row r="102" spans="1:38" x14ac:dyDescent="0.3">
      <c r="A102" s="18" t="s">
        <v>21</v>
      </c>
      <c r="B102" s="18" t="s">
        <v>185</v>
      </c>
      <c r="C102" s="18" t="s">
        <v>185</v>
      </c>
      <c r="D102" s="18" t="s">
        <v>77</v>
      </c>
      <c r="E102" s="18" t="s">
        <v>178</v>
      </c>
      <c r="F102" s="18">
        <v>2011</v>
      </c>
      <c r="G102" s="18" t="s">
        <v>40</v>
      </c>
      <c r="H102" s="18" t="s">
        <v>185</v>
      </c>
      <c r="I102" s="18" t="s">
        <v>185</v>
      </c>
      <c r="J102" s="18" t="s">
        <v>185</v>
      </c>
      <c r="K102" s="18">
        <v>34000</v>
      </c>
      <c r="L102" s="18">
        <v>1000</v>
      </c>
      <c r="M102" s="18">
        <v>583</v>
      </c>
      <c r="N102" s="18" t="s">
        <v>24</v>
      </c>
      <c r="O102" s="18">
        <v>34000</v>
      </c>
      <c r="P102" s="18">
        <v>1000</v>
      </c>
      <c r="Q102" s="18">
        <v>583</v>
      </c>
      <c r="R102" s="18" t="s">
        <v>24</v>
      </c>
      <c r="S102" s="18">
        <v>3614000</v>
      </c>
      <c r="T102" s="18">
        <v>1000</v>
      </c>
      <c r="U102" s="18">
        <v>35300</v>
      </c>
      <c r="V102" s="18" t="s">
        <v>24</v>
      </c>
      <c r="W102" s="18">
        <v>3614000</v>
      </c>
      <c r="X102" s="18">
        <v>1000</v>
      </c>
      <c r="Y102" s="18">
        <v>35300</v>
      </c>
      <c r="Z102" s="18" t="s">
        <v>24</v>
      </c>
      <c r="AA102" s="18">
        <v>3614000</v>
      </c>
      <c r="AB102" s="18" t="s">
        <v>185</v>
      </c>
      <c r="AC102" s="18" t="s">
        <v>185</v>
      </c>
      <c r="AD102" s="18" t="s">
        <v>185</v>
      </c>
      <c r="AE102" s="18" t="s">
        <v>185</v>
      </c>
      <c r="AF102" s="18" t="s">
        <v>185</v>
      </c>
      <c r="AG102" s="18" t="s">
        <v>185</v>
      </c>
      <c r="AH102" s="18" t="s">
        <v>185</v>
      </c>
      <c r="AI102" s="18" t="s">
        <v>185</v>
      </c>
      <c r="AJ102" s="18" t="s">
        <v>185</v>
      </c>
      <c r="AK102" s="18">
        <v>34000</v>
      </c>
      <c r="AL102" s="17">
        <v>1.7147058824000001</v>
      </c>
    </row>
    <row r="103" spans="1:38" x14ac:dyDescent="0.3">
      <c r="A103" s="18" t="s">
        <v>21</v>
      </c>
      <c r="B103" s="18" t="s">
        <v>21</v>
      </c>
      <c r="C103" s="18" t="s">
        <v>185</v>
      </c>
      <c r="D103" s="18" t="s">
        <v>77</v>
      </c>
      <c r="E103" s="18" t="s">
        <v>178</v>
      </c>
      <c r="F103" s="18">
        <v>2011</v>
      </c>
      <c r="G103" s="18" t="s">
        <v>40</v>
      </c>
      <c r="H103" s="18" t="s">
        <v>185</v>
      </c>
      <c r="I103" s="18" t="s">
        <v>185</v>
      </c>
      <c r="J103" s="18" t="s">
        <v>185</v>
      </c>
      <c r="K103" s="18">
        <v>29000</v>
      </c>
      <c r="L103" s="18">
        <v>1000</v>
      </c>
      <c r="M103" s="18">
        <v>2740</v>
      </c>
      <c r="N103" s="18" t="s">
        <v>25</v>
      </c>
      <c r="O103" s="18">
        <v>29000</v>
      </c>
      <c r="P103" s="18">
        <v>1000</v>
      </c>
      <c r="Q103" s="18">
        <v>2740</v>
      </c>
      <c r="R103" s="18" t="s">
        <v>25</v>
      </c>
      <c r="S103" s="18">
        <v>94000</v>
      </c>
      <c r="T103" s="18">
        <v>1000</v>
      </c>
      <c r="U103" s="18">
        <v>10200</v>
      </c>
      <c r="V103" s="18" t="s">
        <v>25</v>
      </c>
      <c r="W103" s="18">
        <v>94000</v>
      </c>
      <c r="X103" s="18">
        <v>1000</v>
      </c>
      <c r="Y103" s="18">
        <v>10200</v>
      </c>
      <c r="Z103" s="18" t="s">
        <v>25</v>
      </c>
      <c r="AA103" s="18">
        <v>94000</v>
      </c>
      <c r="AB103" s="18" t="s">
        <v>185</v>
      </c>
      <c r="AC103" s="18" t="s">
        <v>185</v>
      </c>
      <c r="AD103" s="18" t="s">
        <v>185</v>
      </c>
      <c r="AE103" s="18" t="s">
        <v>185</v>
      </c>
      <c r="AF103" s="18" t="s">
        <v>185</v>
      </c>
      <c r="AG103" s="18" t="s">
        <v>185</v>
      </c>
      <c r="AH103" s="18" t="s">
        <v>179</v>
      </c>
      <c r="AI103" s="18" t="s">
        <v>185</v>
      </c>
      <c r="AJ103" s="18" t="s">
        <v>185</v>
      </c>
      <c r="AK103" s="18">
        <v>29000</v>
      </c>
      <c r="AL103" s="18">
        <v>9.4482758620999991</v>
      </c>
    </row>
    <row r="104" spans="1:38" x14ac:dyDescent="0.3">
      <c r="A104" s="18" t="s">
        <v>21</v>
      </c>
      <c r="B104" s="18" t="s">
        <v>180</v>
      </c>
      <c r="C104" s="18" t="s">
        <v>185</v>
      </c>
      <c r="D104" s="18" t="s">
        <v>77</v>
      </c>
      <c r="E104" s="18" t="s">
        <v>178</v>
      </c>
      <c r="F104" s="18">
        <v>2011</v>
      </c>
      <c r="G104" s="18" t="s">
        <v>40</v>
      </c>
      <c r="H104" s="18" t="s">
        <v>185</v>
      </c>
      <c r="I104" s="18" t="s">
        <v>185</v>
      </c>
      <c r="J104" s="18" t="s">
        <v>185</v>
      </c>
      <c r="K104" s="18">
        <v>34000</v>
      </c>
      <c r="L104" s="18">
        <v>1000</v>
      </c>
      <c r="M104" s="18">
        <v>603</v>
      </c>
      <c r="N104" s="18" t="s">
        <v>24</v>
      </c>
      <c r="O104" s="18">
        <v>34000</v>
      </c>
      <c r="P104" s="18">
        <v>1000</v>
      </c>
      <c r="Q104" s="18">
        <v>603</v>
      </c>
      <c r="R104" s="18" t="s">
        <v>24</v>
      </c>
      <c r="S104" s="18">
        <v>3416000</v>
      </c>
      <c r="T104" s="18">
        <v>1000</v>
      </c>
      <c r="U104" s="18">
        <v>37400</v>
      </c>
      <c r="V104" s="18" t="s">
        <v>24</v>
      </c>
      <c r="W104" s="18">
        <v>3416000</v>
      </c>
      <c r="X104" s="18">
        <v>1000</v>
      </c>
      <c r="Y104" s="18">
        <v>37400</v>
      </c>
      <c r="Z104" s="18" t="s">
        <v>24</v>
      </c>
      <c r="AA104" s="18">
        <v>3416000</v>
      </c>
      <c r="AB104" s="18" t="s">
        <v>185</v>
      </c>
      <c r="AC104" s="18" t="s">
        <v>185</v>
      </c>
      <c r="AD104" s="18" t="s">
        <v>185</v>
      </c>
      <c r="AE104" s="18" t="s">
        <v>185</v>
      </c>
      <c r="AF104" s="18" t="s">
        <v>185</v>
      </c>
      <c r="AG104" s="18" t="s">
        <v>185</v>
      </c>
      <c r="AH104" s="18" t="s">
        <v>45</v>
      </c>
      <c r="AI104" s="18" t="s">
        <v>185</v>
      </c>
      <c r="AJ104" s="18" t="s">
        <v>185</v>
      </c>
      <c r="AK104" s="18">
        <v>34000</v>
      </c>
      <c r="AL104" s="18">
        <v>1.7735294118</v>
      </c>
    </row>
    <row r="105" spans="1:38" x14ac:dyDescent="0.3">
      <c r="A105" s="18" t="s">
        <v>74</v>
      </c>
      <c r="B105" s="18" t="s">
        <v>212</v>
      </c>
      <c r="C105" s="18" t="s">
        <v>185</v>
      </c>
      <c r="D105" s="18" t="s">
        <v>77</v>
      </c>
      <c r="E105" s="18" t="s">
        <v>178</v>
      </c>
      <c r="F105" s="18">
        <v>2011</v>
      </c>
      <c r="G105" s="18" t="s">
        <v>40</v>
      </c>
      <c r="H105" s="18" t="s">
        <v>185</v>
      </c>
      <c r="I105" s="18" t="s">
        <v>185</v>
      </c>
      <c r="J105" s="18" t="s">
        <v>185</v>
      </c>
      <c r="K105" s="18">
        <v>35000</v>
      </c>
      <c r="L105" s="18">
        <v>1000</v>
      </c>
      <c r="M105" s="18">
        <v>765</v>
      </c>
      <c r="N105" s="18" t="s">
        <v>24</v>
      </c>
      <c r="O105" s="18">
        <v>35000</v>
      </c>
      <c r="P105" s="18">
        <v>1000</v>
      </c>
      <c r="Q105" s="18">
        <v>765</v>
      </c>
      <c r="R105" s="18" t="s">
        <v>24</v>
      </c>
      <c r="S105" s="18">
        <v>2733000</v>
      </c>
      <c r="T105" s="18">
        <v>1000</v>
      </c>
      <c r="U105" s="18">
        <v>56500</v>
      </c>
      <c r="V105" s="18" t="s">
        <v>24</v>
      </c>
      <c r="W105" s="18">
        <v>2733000</v>
      </c>
      <c r="X105" s="18">
        <v>1000</v>
      </c>
      <c r="Y105" s="18">
        <v>56500</v>
      </c>
      <c r="Z105" s="18" t="s">
        <v>24</v>
      </c>
      <c r="AA105" s="18">
        <v>2733000</v>
      </c>
      <c r="AB105" s="18" t="s">
        <v>185</v>
      </c>
      <c r="AC105" s="18" t="s">
        <v>185</v>
      </c>
      <c r="AD105" s="18" t="s">
        <v>185</v>
      </c>
      <c r="AE105" s="18" t="s">
        <v>185</v>
      </c>
      <c r="AF105" s="18" t="s">
        <v>185</v>
      </c>
      <c r="AG105" s="18" t="s">
        <v>45</v>
      </c>
      <c r="AH105" s="18" t="s">
        <v>185</v>
      </c>
      <c r="AI105" s="18" t="s">
        <v>185</v>
      </c>
      <c r="AJ105" s="18" t="s">
        <v>185</v>
      </c>
      <c r="AK105" s="18">
        <v>35000</v>
      </c>
      <c r="AL105" s="18">
        <v>2.1857142857</v>
      </c>
    </row>
    <row r="106" spans="1:38" x14ac:dyDescent="0.3">
      <c r="A106" s="18" t="s">
        <v>74</v>
      </c>
      <c r="B106" s="18" t="s">
        <v>213</v>
      </c>
      <c r="C106" s="18" t="s">
        <v>185</v>
      </c>
      <c r="D106" s="18" t="s">
        <v>77</v>
      </c>
      <c r="E106" s="18" t="s">
        <v>178</v>
      </c>
      <c r="F106" s="18">
        <v>2011</v>
      </c>
      <c r="G106" s="18" t="s">
        <v>40</v>
      </c>
      <c r="H106" s="18" t="s">
        <v>185</v>
      </c>
      <c r="I106" s="18" t="s">
        <v>185</v>
      </c>
      <c r="J106" s="18" t="s">
        <v>185</v>
      </c>
      <c r="K106" s="18">
        <v>32000</v>
      </c>
      <c r="L106" s="18">
        <v>1000</v>
      </c>
      <c r="M106" s="18">
        <v>1730</v>
      </c>
      <c r="N106" s="18" t="s">
        <v>25</v>
      </c>
      <c r="O106" s="18">
        <v>32000</v>
      </c>
      <c r="P106" s="18">
        <v>1000</v>
      </c>
      <c r="Q106" s="18">
        <v>1730</v>
      </c>
      <c r="R106" s="18" t="s">
        <v>25</v>
      </c>
      <c r="S106" s="18">
        <v>874000</v>
      </c>
      <c r="T106" s="18">
        <v>1000</v>
      </c>
      <c r="U106" s="18">
        <v>53600</v>
      </c>
      <c r="V106" s="18" t="s">
        <v>25</v>
      </c>
      <c r="W106" s="18">
        <v>874000</v>
      </c>
      <c r="X106" s="18">
        <v>1000</v>
      </c>
      <c r="Y106" s="18">
        <v>53600</v>
      </c>
      <c r="Z106" s="18" t="s">
        <v>25</v>
      </c>
      <c r="AA106" s="18">
        <v>874000</v>
      </c>
      <c r="AB106" s="18" t="s">
        <v>185</v>
      </c>
      <c r="AC106" s="18" t="s">
        <v>185</v>
      </c>
      <c r="AD106" s="18" t="s">
        <v>185</v>
      </c>
      <c r="AE106" s="18" t="s">
        <v>185</v>
      </c>
      <c r="AF106" s="18" t="s">
        <v>185</v>
      </c>
      <c r="AG106" s="18" t="s">
        <v>181</v>
      </c>
      <c r="AH106" s="18" t="s">
        <v>185</v>
      </c>
      <c r="AI106" s="18" t="s">
        <v>185</v>
      </c>
      <c r="AJ106" s="18" t="s">
        <v>185</v>
      </c>
      <c r="AK106" s="18">
        <v>32000</v>
      </c>
      <c r="AL106" s="18">
        <v>5.40625</v>
      </c>
    </row>
    <row r="107" spans="1:38" x14ac:dyDescent="0.3">
      <c r="A107" s="18" t="s">
        <v>74</v>
      </c>
      <c r="B107" s="18" t="s">
        <v>185</v>
      </c>
      <c r="C107" s="18" t="s">
        <v>185</v>
      </c>
      <c r="D107" s="18" t="s">
        <v>77</v>
      </c>
      <c r="E107" s="18" t="s">
        <v>178</v>
      </c>
      <c r="F107" s="18">
        <v>2011</v>
      </c>
      <c r="G107" s="18" t="s">
        <v>41</v>
      </c>
      <c r="H107" s="18" t="s">
        <v>185</v>
      </c>
      <c r="I107" s="18" t="s">
        <v>185</v>
      </c>
      <c r="J107" s="18" t="s">
        <v>185</v>
      </c>
      <c r="K107" s="18">
        <v>50000</v>
      </c>
      <c r="L107" s="18">
        <v>1000</v>
      </c>
      <c r="M107" s="18">
        <v>774</v>
      </c>
      <c r="N107" s="18" t="s">
        <v>24</v>
      </c>
      <c r="O107" s="18">
        <v>50000</v>
      </c>
      <c r="P107" s="18">
        <v>1000</v>
      </c>
      <c r="Q107" s="18">
        <v>774</v>
      </c>
      <c r="R107" s="18" t="s">
        <v>24</v>
      </c>
      <c r="S107" s="18">
        <v>3972000</v>
      </c>
      <c r="T107" s="18">
        <v>1000</v>
      </c>
      <c r="U107" s="18">
        <v>32200</v>
      </c>
      <c r="V107" s="18" t="s">
        <v>24</v>
      </c>
      <c r="W107" s="18">
        <v>3972000</v>
      </c>
      <c r="X107" s="18">
        <v>1000</v>
      </c>
      <c r="Y107" s="18">
        <v>32200</v>
      </c>
      <c r="Z107" s="18" t="s">
        <v>24</v>
      </c>
      <c r="AA107" s="18">
        <v>3972000</v>
      </c>
      <c r="AB107" s="18" t="s">
        <v>185</v>
      </c>
      <c r="AC107" s="18" t="s">
        <v>185</v>
      </c>
      <c r="AD107" s="18" t="s">
        <v>185</v>
      </c>
      <c r="AE107" s="18" t="s">
        <v>185</v>
      </c>
      <c r="AF107" s="18" t="s">
        <v>185</v>
      </c>
      <c r="AG107" s="18" t="s">
        <v>185</v>
      </c>
      <c r="AH107" s="18" t="s">
        <v>185</v>
      </c>
      <c r="AI107" s="18" t="s">
        <v>185</v>
      </c>
      <c r="AJ107" s="18" t="s">
        <v>185</v>
      </c>
      <c r="AK107" s="18">
        <v>50000</v>
      </c>
      <c r="AL107" s="18">
        <v>1.548</v>
      </c>
    </row>
    <row r="108" spans="1:38" x14ac:dyDescent="0.3">
      <c r="A108" s="18" t="s">
        <v>21</v>
      </c>
      <c r="B108" s="18" t="s">
        <v>185</v>
      </c>
      <c r="C108" s="18" t="s">
        <v>185</v>
      </c>
      <c r="D108" s="18" t="s">
        <v>77</v>
      </c>
      <c r="E108" s="18" t="s">
        <v>178</v>
      </c>
      <c r="F108" s="18">
        <v>2011</v>
      </c>
      <c r="G108" s="18" t="s">
        <v>41</v>
      </c>
      <c r="H108" s="18" t="s">
        <v>185</v>
      </c>
      <c r="I108" s="18" t="s">
        <v>185</v>
      </c>
      <c r="J108" s="18" t="s">
        <v>185</v>
      </c>
      <c r="K108" s="18">
        <v>50000</v>
      </c>
      <c r="L108" s="18">
        <v>1000</v>
      </c>
      <c r="M108" s="18">
        <v>774</v>
      </c>
      <c r="N108" s="18" t="s">
        <v>24</v>
      </c>
      <c r="O108" s="18">
        <v>50000</v>
      </c>
      <c r="P108" s="18">
        <v>1000</v>
      </c>
      <c r="Q108" s="18">
        <v>774</v>
      </c>
      <c r="R108" s="18" t="s">
        <v>24</v>
      </c>
      <c r="S108" s="18">
        <v>3972000</v>
      </c>
      <c r="T108" s="18">
        <v>1000</v>
      </c>
      <c r="U108" s="18">
        <v>32200</v>
      </c>
      <c r="V108" s="18" t="s">
        <v>24</v>
      </c>
      <c r="W108" s="18">
        <v>3972000</v>
      </c>
      <c r="X108" s="18">
        <v>1000</v>
      </c>
      <c r="Y108" s="18">
        <v>32200</v>
      </c>
      <c r="Z108" s="18" t="s">
        <v>24</v>
      </c>
      <c r="AA108" s="18">
        <v>3972000</v>
      </c>
      <c r="AB108" s="18" t="s">
        <v>185</v>
      </c>
      <c r="AC108" s="18" t="s">
        <v>185</v>
      </c>
      <c r="AD108" s="18" t="s">
        <v>185</v>
      </c>
      <c r="AE108" s="18" t="s">
        <v>185</v>
      </c>
      <c r="AF108" s="18" t="s">
        <v>185</v>
      </c>
      <c r="AG108" s="18" t="s">
        <v>185</v>
      </c>
      <c r="AH108" s="18" t="s">
        <v>185</v>
      </c>
      <c r="AI108" s="18" t="s">
        <v>185</v>
      </c>
      <c r="AJ108" s="18" t="s">
        <v>185</v>
      </c>
      <c r="AK108" s="18">
        <v>50000</v>
      </c>
      <c r="AL108" s="18">
        <v>1.548</v>
      </c>
    </row>
    <row r="109" spans="1:38" x14ac:dyDescent="0.3">
      <c r="A109" s="18" t="s">
        <v>21</v>
      </c>
      <c r="B109" s="18" t="s">
        <v>21</v>
      </c>
      <c r="C109" s="18" t="s">
        <v>185</v>
      </c>
      <c r="D109" s="18" t="s">
        <v>77</v>
      </c>
      <c r="E109" s="18" t="s">
        <v>178</v>
      </c>
      <c r="F109" s="18">
        <v>2011</v>
      </c>
      <c r="G109" s="18" t="s">
        <v>41</v>
      </c>
      <c r="H109" s="18" t="s">
        <v>185</v>
      </c>
      <c r="I109" s="18" t="s">
        <v>185</v>
      </c>
      <c r="J109" s="18" t="s">
        <v>185</v>
      </c>
      <c r="K109" s="18">
        <v>43000</v>
      </c>
      <c r="L109" s="18">
        <v>1000</v>
      </c>
      <c r="M109" s="18">
        <v>4390</v>
      </c>
      <c r="N109" s="18" t="s">
        <v>25</v>
      </c>
      <c r="O109" s="18">
        <v>43000</v>
      </c>
      <c r="P109" s="18">
        <v>1000</v>
      </c>
      <c r="Q109" s="18">
        <v>4390</v>
      </c>
      <c r="R109" s="18" t="s">
        <v>25</v>
      </c>
      <c r="S109" s="18">
        <v>80000</v>
      </c>
      <c r="T109" s="18">
        <v>1000</v>
      </c>
      <c r="U109" s="18">
        <v>10600</v>
      </c>
      <c r="V109" s="18" t="s">
        <v>25</v>
      </c>
      <c r="W109" s="18">
        <v>80000</v>
      </c>
      <c r="X109" s="18">
        <v>1000</v>
      </c>
      <c r="Y109" s="18">
        <v>10600</v>
      </c>
      <c r="Z109" s="18" t="s">
        <v>25</v>
      </c>
      <c r="AA109" s="18">
        <v>80000</v>
      </c>
      <c r="AB109" s="18" t="s">
        <v>185</v>
      </c>
      <c r="AC109" s="18" t="s">
        <v>185</v>
      </c>
      <c r="AD109" s="18" t="s">
        <v>185</v>
      </c>
      <c r="AE109" s="18" t="s">
        <v>185</v>
      </c>
      <c r="AF109" s="18" t="s">
        <v>185</v>
      </c>
      <c r="AG109" s="18" t="s">
        <v>185</v>
      </c>
      <c r="AH109" s="18" t="s">
        <v>179</v>
      </c>
      <c r="AI109" s="18" t="s">
        <v>185</v>
      </c>
      <c r="AJ109" s="18" t="s">
        <v>185</v>
      </c>
      <c r="AK109" s="18">
        <v>43000</v>
      </c>
      <c r="AL109" s="18">
        <v>10.209302326</v>
      </c>
    </row>
    <row r="110" spans="1:38" x14ac:dyDescent="0.3">
      <c r="A110" s="18" t="s">
        <v>21</v>
      </c>
      <c r="B110" s="18" t="s">
        <v>180</v>
      </c>
      <c r="C110" s="18" t="s">
        <v>185</v>
      </c>
      <c r="D110" s="18" t="s">
        <v>77</v>
      </c>
      <c r="E110" s="18" t="s">
        <v>178</v>
      </c>
      <c r="F110" s="18">
        <v>2011</v>
      </c>
      <c r="G110" s="18" t="s">
        <v>41</v>
      </c>
      <c r="H110" s="18" t="s">
        <v>185</v>
      </c>
      <c r="I110" s="18" t="s">
        <v>185</v>
      </c>
      <c r="J110" s="18" t="s">
        <v>185</v>
      </c>
      <c r="K110" s="18">
        <v>51000</v>
      </c>
      <c r="L110" s="18">
        <v>1000</v>
      </c>
      <c r="M110" s="18">
        <v>811</v>
      </c>
      <c r="N110" s="18" t="s">
        <v>24</v>
      </c>
      <c r="O110" s="18">
        <v>51000</v>
      </c>
      <c r="P110" s="18">
        <v>1000</v>
      </c>
      <c r="Q110" s="18">
        <v>811</v>
      </c>
      <c r="R110" s="18" t="s">
        <v>24</v>
      </c>
      <c r="S110" s="18">
        <v>3760000</v>
      </c>
      <c r="T110" s="18">
        <v>1000</v>
      </c>
      <c r="U110" s="18">
        <v>35900</v>
      </c>
      <c r="V110" s="18" t="s">
        <v>24</v>
      </c>
      <c r="W110" s="18">
        <v>3760000</v>
      </c>
      <c r="X110" s="18">
        <v>1000</v>
      </c>
      <c r="Y110" s="18">
        <v>35900</v>
      </c>
      <c r="Z110" s="18" t="s">
        <v>24</v>
      </c>
      <c r="AA110" s="18">
        <v>3760000</v>
      </c>
      <c r="AB110" s="18" t="s">
        <v>185</v>
      </c>
      <c r="AC110" s="18" t="s">
        <v>185</v>
      </c>
      <c r="AD110" s="18" t="s">
        <v>185</v>
      </c>
      <c r="AE110" s="18" t="s">
        <v>185</v>
      </c>
      <c r="AF110" s="18" t="s">
        <v>185</v>
      </c>
      <c r="AG110" s="18" t="s">
        <v>185</v>
      </c>
      <c r="AH110" s="18" t="s">
        <v>45</v>
      </c>
      <c r="AI110" s="18" t="s">
        <v>185</v>
      </c>
      <c r="AJ110" s="18" t="s">
        <v>185</v>
      </c>
      <c r="AK110" s="18">
        <v>51000</v>
      </c>
      <c r="AL110" s="18">
        <v>1.5901960784</v>
      </c>
    </row>
    <row r="111" spans="1:38" x14ac:dyDescent="0.3">
      <c r="A111" s="18" t="s">
        <v>74</v>
      </c>
      <c r="B111" s="18" t="s">
        <v>212</v>
      </c>
      <c r="C111" s="18" t="s">
        <v>185</v>
      </c>
      <c r="D111" s="18" t="s">
        <v>77</v>
      </c>
      <c r="E111" s="18" t="s">
        <v>178</v>
      </c>
      <c r="F111" s="18">
        <v>2011</v>
      </c>
      <c r="G111" s="18" t="s">
        <v>41</v>
      </c>
      <c r="H111" s="18" t="s">
        <v>185</v>
      </c>
      <c r="I111" s="18" t="s">
        <v>185</v>
      </c>
      <c r="J111" s="18" t="s">
        <v>185</v>
      </c>
      <c r="K111" s="18">
        <v>53000</v>
      </c>
      <c r="L111" s="18">
        <v>1000</v>
      </c>
      <c r="M111" s="18">
        <v>1020</v>
      </c>
      <c r="N111" s="18" t="s">
        <v>24</v>
      </c>
      <c r="O111" s="18">
        <v>53000</v>
      </c>
      <c r="P111" s="18">
        <v>1000</v>
      </c>
      <c r="Q111" s="18">
        <v>1020</v>
      </c>
      <c r="R111" s="18" t="s">
        <v>24</v>
      </c>
      <c r="S111" s="18">
        <v>2990000</v>
      </c>
      <c r="T111" s="18">
        <v>1000</v>
      </c>
      <c r="U111" s="18">
        <v>61600</v>
      </c>
      <c r="V111" s="18" t="s">
        <v>24</v>
      </c>
      <c r="W111" s="18">
        <v>2990000</v>
      </c>
      <c r="X111" s="18">
        <v>1000</v>
      </c>
      <c r="Y111" s="18">
        <v>61600</v>
      </c>
      <c r="Z111" s="18" t="s">
        <v>24</v>
      </c>
      <c r="AA111" s="18">
        <v>2990000</v>
      </c>
      <c r="AB111" s="18" t="s">
        <v>185</v>
      </c>
      <c r="AC111" s="18" t="s">
        <v>185</v>
      </c>
      <c r="AD111" s="18" t="s">
        <v>185</v>
      </c>
      <c r="AE111" s="18" t="s">
        <v>185</v>
      </c>
      <c r="AF111" s="18" t="s">
        <v>185</v>
      </c>
      <c r="AG111" s="18" t="s">
        <v>45</v>
      </c>
      <c r="AH111" s="18" t="s">
        <v>185</v>
      </c>
      <c r="AI111" s="18" t="s">
        <v>185</v>
      </c>
      <c r="AJ111" s="18" t="s">
        <v>185</v>
      </c>
      <c r="AK111" s="18">
        <v>53000</v>
      </c>
      <c r="AL111" s="18">
        <v>1.9245283018999999</v>
      </c>
    </row>
    <row r="112" spans="1:38" x14ac:dyDescent="0.3">
      <c r="A112" s="18" t="s">
        <v>74</v>
      </c>
      <c r="B112" s="18" t="s">
        <v>213</v>
      </c>
      <c r="C112" s="18" t="s">
        <v>185</v>
      </c>
      <c r="D112" s="18" t="s">
        <v>77</v>
      </c>
      <c r="E112" s="18" t="s">
        <v>178</v>
      </c>
      <c r="F112" s="18">
        <v>2011</v>
      </c>
      <c r="G112" s="18" t="s">
        <v>41</v>
      </c>
      <c r="H112" s="18" t="s">
        <v>185</v>
      </c>
      <c r="I112" s="18" t="s">
        <v>185</v>
      </c>
      <c r="J112" s="18" t="s">
        <v>185</v>
      </c>
      <c r="K112" s="18">
        <v>41000</v>
      </c>
      <c r="L112" s="18">
        <v>1000</v>
      </c>
      <c r="M112" s="18">
        <v>1850</v>
      </c>
      <c r="N112" s="18" t="s">
        <v>24</v>
      </c>
      <c r="O112" s="18">
        <v>41000</v>
      </c>
      <c r="P112" s="18">
        <v>1000</v>
      </c>
      <c r="Q112" s="18">
        <v>1850</v>
      </c>
      <c r="R112" s="18" t="s">
        <v>24</v>
      </c>
      <c r="S112" s="18">
        <v>980000</v>
      </c>
      <c r="T112" s="18">
        <v>1000</v>
      </c>
      <c r="U112" s="18">
        <v>60600</v>
      </c>
      <c r="V112" s="18" t="s">
        <v>25</v>
      </c>
      <c r="W112" s="18">
        <v>980000</v>
      </c>
      <c r="X112" s="18">
        <v>1000</v>
      </c>
      <c r="Y112" s="18">
        <v>60600</v>
      </c>
      <c r="Z112" s="18" t="s">
        <v>25</v>
      </c>
      <c r="AA112" s="18">
        <v>980000</v>
      </c>
      <c r="AB112" s="18" t="s">
        <v>185</v>
      </c>
      <c r="AC112" s="18" t="s">
        <v>185</v>
      </c>
      <c r="AD112" s="18" t="s">
        <v>185</v>
      </c>
      <c r="AE112" s="18" t="s">
        <v>185</v>
      </c>
      <c r="AF112" s="18" t="s">
        <v>185</v>
      </c>
      <c r="AG112" s="18" t="s">
        <v>181</v>
      </c>
      <c r="AH112" s="18" t="s">
        <v>185</v>
      </c>
      <c r="AI112" s="18" t="s">
        <v>185</v>
      </c>
      <c r="AJ112" s="18" t="s">
        <v>185</v>
      </c>
      <c r="AK112" s="18">
        <v>41000</v>
      </c>
      <c r="AL112" s="18">
        <v>4.5121951219999996</v>
      </c>
    </row>
    <row r="113" spans="1:38" x14ac:dyDescent="0.3">
      <c r="A113" s="18" t="s">
        <v>75</v>
      </c>
      <c r="B113" s="18" t="s">
        <v>185</v>
      </c>
      <c r="C113" s="18" t="s">
        <v>185</v>
      </c>
      <c r="D113" s="18" t="s">
        <v>78</v>
      </c>
      <c r="E113" s="18" t="s">
        <v>182</v>
      </c>
      <c r="F113" s="18">
        <v>2011</v>
      </c>
      <c r="G113" s="18" t="s">
        <v>185</v>
      </c>
      <c r="H113" s="18" t="s">
        <v>185</v>
      </c>
      <c r="I113" s="18" t="s">
        <v>185</v>
      </c>
      <c r="J113" s="18" t="s">
        <v>185</v>
      </c>
      <c r="K113" s="18">
        <v>42000</v>
      </c>
      <c r="L113" s="18">
        <v>1000</v>
      </c>
      <c r="M113" s="18">
        <v>439</v>
      </c>
      <c r="N113" s="18" t="s">
        <v>24</v>
      </c>
      <c r="O113" s="18">
        <v>42000</v>
      </c>
      <c r="P113" s="18">
        <v>1000</v>
      </c>
      <c r="Q113" s="18">
        <v>439</v>
      </c>
      <c r="R113" s="18" t="s">
        <v>24</v>
      </c>
      <c r="S113" s="18">
        <v>7586000</v>
      </c>
      <c r="T113" s="18">
        <v>1000</v>
      </c>
      <c r="U113" s="18">
        <v>40600</v>
      </c>
      <c r="V113" s="18" t="s">
        <v>24</v>
      </c>
      <c r="W113" s="18">
        <v>7586000</v>
      </c>
      <c r="X113" s="18">
        <v>1000</v>
      </c>
      <c r="Y113" s="18">
        <v>40600</v>
      </c>
      <c r="Z113" s="18" t="s">
        <v>24</v>
      </c>
      <c r="AA113" s="18">
        <v>7586000</v>
      </c>
      <c r="AB113" s="18" t="s">
        <v>185</v>
      </c>
      <c r="AC113" s="18" t="s">
        <v>185</v>
      </c>
      <c r="AD113" s="18" t="s">
        <v>185</v>
      </c>
      <c r="AE113" s="18" t="s">
        <v>185</v>
      </c>
      <c r="AF113" s="18" t="s">
        <v>185</v>
      </c>
      <c r="AG113" s="18" t="s">
        <v>185</v>
      </c>
      <c r="AH113" s="18" t="s">
        <v>185</v>
      </c>
      <c r="AI113" s="18" t="s">
        <v>185</v>
      </c>
      <c r="AJ113" s="18" t="s">
        <v>185</v>
      </c>
      <c r="AK113" s="18">
        <v>42000</v>
      </c>
      <c r="AL113" s="18">
        <v>1.0452380952</v>
      </c>
    </row>
    <row r="114" spans="1:38" x14ac:dyDescent="0.3">
      <c r="A114" s="18" t="s">
        <v>76</v>
      </c>
      <c r="B114" s="18" t="s">
        <v>185</v>
      </c>
      <c r="C114" s="18" t="s">
        <v>185</v>
      </c>
      <c r="D114" s="18" t="s">
        <v>78</v>
      </c>
      <c r="E114" s="18" t="s">
        <v>182</v>
      </c>
      <c r="F114" s="18">
        <v>2011</v>
      </c>
      <c r="G114" s="18" t="s">
        <v>185</v>
      </c>
      <c r="H114" s="18" t="s">
        <v>185</v>
      </c>
      <c r="I114" s="18" t="s">
        <v>185</v>
      </c>
      <c r="J114" s="18" t="s">
        <v>185</v>
      </c>
      <c r="K114" s="18">
        <v>42000</v>
      </c>
      <c r="L114" s="18">
        <v>1000</v>
      </c>
      <c r="M114" s="18">
        <v>439</v>
      </c>
      <c r="N114" s="18" t="s">
        <v>24</v>
      </c>
      <c r="O114" s="18">
        <v>42000</v>
      </c>
      <c r="P114" s="18">
        <v>1000</v>
      </c>
      <c r="Q114" s="18">
        <v>439</v>
      </c>
      <c r="R114" s="18" t="s">
        <v>24</v>
      </c>
      <c r="S114" s="18">
        <v>7586000</v>
      </c>
      <c r="T114" s="18">
        <v>1000</v>
      </c>
      <c r="U114" s="18">
        <v>40600</v>
      </c>
      <c r="V114" s="18" t="s">
        <v>24</v>
      </c>
      <c r="W114" s="18">
        <v>7586000</v>
      </c>
      <c r="X114" s="18">
        <v>1000</v>
      </c>
      <c r="Y114" s="18">
        <v>40600</v>
      </c>
      <c r="Z114" s="18" t="s">
        <v>24</v>
      </c>
      <c r="AA114" s="18">
        <v>7586000</v>
      </c>
      <c r="AB114" s="18" t="s">
        <v>185</v>
      </c>
      <c r="AC114" s="18" t="s">
        <v>185</v>
      </c>
      <c r="AD114" s="18" t="s">
        <v>185</v>
      </c>
      <c r="AE114" s="18" t="s">
        <v>185</v>
      </c>
      <c r="AF114" s="18" t="s">
        <v>185</v>
      </c>
      <c r="AG114" s="18" t="s">
        <v>185</v>
      </c>
      <c r="AH114" s="18" t="s">
        <v>185</v>
      </c>
      <c r="AI114" s="18" t="s">
        <v>185</v>
      </c>
      <c r="AJ114" s="18" t="s">
        <v>185</v>
      </c>
      <c r="AK114" s="18">
        <v>42000</v>
      </c>
      <c r="AL114" s="18">
        <v>1.0452380952</v>
      </c>
    </row>
    <row r="115" spans="1:38" x14ac:dyDescent="0.3">
      <c r="A115" s="18" t="s">
        <v>76</v>
      </c>
      <c r="B115" s="18" t="s">
        <v>186</v>
      </c>
      <c r="C115" s="18" t="s">
        <v>185</v>
      </c>
      <c r="D115" s="18" t="s">
        <v>78</v>
      </c>
      <c r="E115" s="18" t="s">
        <v>182</v>
      </c>
      <c r="F115" s="18">
        <v>2011</v>
      </c>
      <c r="G115" s="18" t="s">
        <v>185</v>
      </c>
      <c r="H115" s="18" t="s">
        <v>185</v>
      </c>
      <c r="I115" s="18" t="s">
        <v>185</v>
      </c>
      <c r="J115" s="18" t="s">
        <v>185</v>
      </c>
      <c r="K115" s="18">
        <v>82000</v>
      </c>
      <c r="L115" s="18">
        <v>1000</v>
      </c>
      <c r="M115" s="18">
        <v>3850</v>
      </c>
      <c r="N115" s="18" t="s">
        <v>24</v>
      </c>
      <c r="O115" s="18">
        <v>82000</v>
      </c>
      <c r="P115" s="18">
        <v>1000</v>
      </c>
      <c r="Q115" s="18">
        <v>3850</v>
      </c>
      <c r="R115" s="18" t="s">
        <v>24</v>
      </c>
      <c r="S115" s="18">
        <v>597000</v>
      </c>
      <c r="T115" s="18">
        <v>1000</v>
      </c>
      <c r="U115" s="18">
        <v>32000</v>
      </c>
      <c r="V115" s="18" t="s">
        <v>25</v>
      </c>
      <c r="W115" s="18">
        <v>597000</v>
      </c>
      <c r="X115" s="18">
        <v>1000</v>
      </c>
      <c r="Y115" s="18">
        <v>32000</v>
      </c>
      <c r="Z115" s="18" t="s">
        <v>25</v>
      </c>
      <c r="AA115" s="18">
        <v>597000</v>
      </c>
      <c r="AB115" s="18" t="s">
        <v>185</v>
      </c>
      <c r="AC115" s="18" t="s">
        <v>185</v>
      </c>
      <c r="AD115" s="18" t="s">
        <v>185</v>
      </c>
      <c r="AE115" s="18" t="s">
        <v>185</v>
      </c>
      <c r="AF115" s="18" t="s">
        <v>185</v>
      </c>
      <c r="AG115" s="18" t="s">
        <v>185</v>
      </c>
      <c r="AH115" s="18" t="s">
        <v>185</v>
      </c>
      <c r="AI115" s="18" t="s">
        <v>185</v>
      </c>
      <c r="AJ115" s="18" t="s">
        <v>187</v>
      </c>
      <c r="AK115" s="18">
        <v>82000</v>
      </c>
      <c r="AL115" s="18">
        <v>4.6951219512</v>
      </c>
    </row>
    <row r="116" spans="1:38" x14ac:dyDescent="0.3">
      <c r="A116" s="18" t="s">
        <v>76</v>
      </c>
      <c r="B116" s="18" t="s">
        <v>188</v>
      </c>
      <c r="C116" s="18" t="s">
        <v>185</v>
      </c>
      <c r="D116" s="18" t="s">
        <v>78</v>
      </c>
      <c r="E116" s="18" t="s">
        <v>182</v>
      </c>
      <c r="F116" s="18">
        <v>2011</v>
      </c>
      <c r="G116" s="18" t="s">
        <v>185</v>
      </c>
      <c r="H116" s="18" t="s">
        <v>185</v>
      </c>
      <c r="I116" s="18" t="s">
        <v>185</v>
      </c>
      <c r="J116" s="18" t="s">
        <v>185</v>
      </c>
      <c r="K116" s="18">
        <v>47000</v>
      </c>
      <c r="L116" s="18">
        <v>1000</v>
      </c>
      <c r="M116" s="18">
        <v>1830</v>
      </c>
      <c r="N116" s="18" t="s">
        <v>24</v>
      </c>
      <c r="O116" s="18">
        <v>47000</v>
      </c>
      <c r="P116" s="18">
        <v>1000</v>
      </c>
      <c r="Q116" s="18">
        <v>1830</v>
      </c>
      <c r="R116" s="18" t="s">
        <v>24</v>
      </c>
      <c r="S116" s="18">
        <v>1238000</v>
      </c>
      <c r="T116" s="18">
        <v>1000</v>
      </c>
      <c r="U116" s="18">
        <v>49200</v>
      </c>
      <c r="V116" s="18" t="s">
        <v>24</v>
      </c>
      <c r="W116" s="18">
        <v>1238000</v>
      </c>
      <c r="X116" s="18">
        <v>1000</v>
      </c>
      <c r="Y116" s="18">
        <v>49200</v>
      </c>
      <c r="Z116" s="18" t="s">
        <v>24</v>
      </c>
      <c r="AA116" s="18">
        <v>1238000</v>
      </c>
      <c r="AB116" s="18" t="s">
        <v>185</v>
      </c>
      <c r="AC116" s="18" t="s">
        <v>185</v>
      </c>
      <c r="AD116" s="18" t="s">
        <v>185</v>
      </c>
      <c r="AE116" s="18" t="s">
        <v>185</v>
      </c>
      <c r="AF116" s="18" t="s">
        <v>185</v>
      </c>
      <c r="AG116" s="18" t="s">
        <v>185</v>
      </c>
      <c r="AH116" s="18" t="s">
        <v>185</v>
      </c>
      <c r="AI116" s="18" t="s">
        <v>185</v>
      </c>
      <c r="AJ116" s="18" t="s">
        <v>187</v>
      </c>
      <c r="AK116" s="18">
        <v>47000</v>
      </c>
      <c r="AL116" s="18">
        <v>3.8936170212999999</v>
      </c>
    </row>
    <row r="117" spans="1:38" x14ac:dyDescent="0.3">
      <c r="A117" s="18" t="s">
        <v>76</v>
      </c>
      <c r="B117" s="18" t="s">
        <v>189</v>
      </c>
      <c r="C117" s="18" t="s">
        <v>185</v>
      </c>
      <c r="D117" s="18" t="s">
        <v>78</v>
      </c>
      <c r="E117" s="18" t="s">
        <v>182</v>
      </c>
      <c r="F117" s="18">
        <v>2011</v>
      </c>
      <c r="G117" s="18" t="s">
        <v>185</v>
      </c>
      <c r="H117" s="18" t="s">
        <v>185</v>
      </c>
      <c r="I117" s="18" t="s">
        <v>185</v>
      </c>
      <c r="J117" s="18" t="s">
        <v>185</v>
      </c>
      <c r="K117" s="18">
        <v>65000</v>
      </c>
      <c r="L117" s="18">
        <v>1000</v>
      </c>
      <c r="M117" s="18">
        <v>2500</v>
      </c>
      <c r="N117" s="18" t="s">
        <v>24</v>
      </c>
      <c r="O117" s="18">
        <v>65000</v>
      </c>
      <c r="P117" s="18">
        <v>1000</v>
      </c>
      <c r="Q117" s="18">
        <v>2500</v>
      </c>
      <c r="R117" s="18" t="s">
        <v>24</v>
      </c>
      <c r="S117" s="18">
        <v>507000</v>
      </c>
      <c r="T117" s="18">
        <v>1000</v>
      </c>
      <c r="U117" s="18">
        <v>33600</v>
      </c>
      <c r="V117" s="18" t="s">
        <v>25</v>
      </c>
      <c r="W117" s="18">
        <v>507000</v>
      </c>
      <c r="X117" s="18">
        <v>1000</v>
      </c>
      <c r="Y117" s="18">
        <v>33600</v>
      </c>
      <c r="Z117" s="18" t="s">
        <v>25</v>
      </c>
      <c r="AA117" s="18">
        <v>507000</v>
      </c>
      <c r="AB117" s="18" t="s">
        <v>185</v>
      </c>
      <c r="AC117" s="18" t="s">
        <v>185</v>
      </c>
      <c r="AD117" s="18" t="s">
        <v>185</v>
      </c>
      <c r="AE117" s="18" t="s">
        <v>185</v>
      </c>
      <c r="AF117" s="18" t="s">
        <v>185</v>
      </c>
      <c r="AG117" s="18" t="s">
        <v>185</v>
      </c>
      <c r="AH117" s="18" t="s">
        <v>185</v>
      </c>
      <c r="AI117" s="18" t="s">
        <v>185</v>
      </c>
      <c r="AJ117" s="18" t="s">
        <v>187</v>
      </c>
      <c r="AK117" s="18">
        <v>65000</v>
      </c>
      <c r="AL117" s="18">
        <v>3.8461538462</v>
      </c>
    </row>
    <row r="118" spans="1:38" x14ac:dyDescent="0.3">
      <c r="A118" s="18" t="s">
        <v>76</v>
      </c>
      <c r="B118" s="18" t="s">
        <v>190</v>
      </c>
      <c r="C118" s="18" t="s">
        <v>185</v>
      </c>
      <c r="D118" s="18" t="s">
        <v>78</v>
      </c>
      <c r="E118" s="18" t="s">
        <v>182</v>
      </c>
      <c r="F118" s="18">
        <v>2011</v>
      </c>
      <c r="G118" s="18" t="s">
        <v>185</v>
      </c>
      <c r="H118" s="18" t="s">
        <v>185</v>
      </c>
      <c r="I118" s="18" t="s">
        <v>185</v>
      </c>
      <c r="J118" s="18" t="s">
        <v>185</v>
      </c>
      <c r="K118" s="18">
        <v>53000</v>
      </c>
      <c r="L118" s="18">
        <v>1000</v>
      </c>
      <c r="M118" s="18">
        <v>3120</v>
      </c>
      <c r="N118" s="18" t="s">
        <v>25</v>
      </c>
      <c r="O118" s="18">
        <v>53000</v>
      </c>
      <c r="P118" s="18">
        <v>1000</v>
      </c>
      <c r="Q118" s="18">
        <v>3120</v>
      </c>
      <c r="R118" s="18" t="s">
        <v>25</v>
      </c>
      <c r="S118" s="18">
        <v>353000</v>
      </c>
      <c r="T118" s="18">
        <v>1000</v>
      </c>
      <c r="U118" s="18">
        <v>21600</v>
      </c>
      <c r="V118" s="18" t="s">
        <v>25</v>
      </c>
      <c r="W118" s="18">
        <v>353000</v>
      </c>
      <c r="X118" s="18">
        <v>1000</v>
      </c>
      <c r="Y118" s="18">
        <v>21600</v>
      </c>
      <c r="Z118" s="18" t="s">
        <v>25</v>
      </c>
      <c r="AA118" s="18">
        <v>353000</v>
      </c>
      <c r="AB118" s="18" t="s">
        <v>185</v>
      </c>
      <c r="AC118" s="18" t="s">
        <v>185</v>
      </c>
      <c r="AD118" s="18" t="s">
        <v>185</v>
      </c>
      <c r="AE118" s="18" t="s">
        <v>185</v>
      </c>
      <c r="AF118" s="18" t="s">
        <v>185</v>
      </c>
      <c r="AG118" s="18" t="s">
        <v>185</v>
      </c>
      <c r="AH118" s="18" t="s">
        <v>185</v>
      </c>
      <c r="AI118" s="18" t="s">
        <v>185</v>
      </c>
      <c r="AJ118" s="18" t="s">
        <v>187</v>
      </c>
      <c r="AK118" s="18">
        <v>53000</v>
      </c>
      <c r="AL118" s="18">
        <v>5.8867924528</v>
      </c>
    </row>
    <row r="119" spans="1:38" x14ac:dyDescent="0.3">
      <c r="A119" s="18" t="s">
        <v>76</v>
      </c>
      <c r="B119" s="18" t="s">
        <v>191</v>
      </c>
      <c r="C119" s="18" t="s">
        <v>185</v>
      </c>
      <c r="D119" s="18" t="s">
        <v>78</v>
      </c>
      <c r="E119" s="18" t="s">
        <v>182</v>
      </c>
      <c r="F119" s="18">
        <v>2011</v>
      </c>
      <c r="G119" s="18" t="s">
        <v>185</v>
      </c>
      <c r="H119" s="18" t="s">
        <v>185</v>
      </c>
      <c r="I119" s="18" t="s">
        <v>185</v>
      </c>
      <c r="J119" s="18" t="s">
        <v>185</v>
      </c>
      <c r="K119" s="18">
        <v>55000</v>
      </c>
      <c r="L119" s="18">
        <v>1000</v>
      </c>
      <c r="M119" s="18">
        <v>2400</v>
      </c>
      <c r="N119" s="18" t="s">
        <v>24</v>
      </c>
      <c r="O119" s="18">
        <v>55000</v>
      </c>
      <c r="P119" s="18">
        <v>1000</v>
      </c>
      <c r="Q119" s="18">
        <v>2400</v>
      </c>
      <c r="R119" s="18" t="s">
        <v>24</v>
      </c>
      <c r="S119" s="18">
        <v>736000</v>
      </c>
      <c r="T119" s="18">
        <v>1000</v>
      </c>
      <c r="U119" s="18">
        <v>41000</v>
      </c>
      <c r="V119" s="18" t="s">
        <v>25</v>
      </c>
      <c r="W119" s="18">
        <v>736000</v>
      </c>
      <c r="X119" s="18">
        <v>1000</v>
      </c>
      <c r="Y119" s="18">
        <v>41000</v>
      </c>
      <c r="Z119" s="18" t="s">
        <v>25</v>
      </c>
      <c r="AA119" s="18">
        <v>736000</v>
      </c>
      <c r="AB119" s="18" t="s">
        <v>185</v>
      </c>
      <c r="AC119" s="18" t="s">
        <v>185</v>
      </c>
      <c r="AD119" s="18" t="s">
        <v>185</v>
      </c>
      <c r="AE119" s="18" t="s">
        <v>185</v>
      </c>
      <c r="AF119" s="18" t="s">
        <v>185</v>
      </c>
      <c r="AG119" s="18" t="s">
        <v>185</v>
      </c>
      <c r="AH119" s="18" t="s">
        <v>185</v>
      </c>
      <c r="AI119" s="18" t="s">
        <v>185</v>
      </c>
      <c r="AJ119" s="18" t="s">
        <v>187</v>
      </c>
      <c r="AK119" s="18">
        <v>55000</v>
      </c>
      <c r="AL119" s="18">
        <v>4.3636363636000004</v>
      </c>
    </row>
    <row r="120" spans="1:38" x14ac:dyDescent="0.3">
      <c r="A120" s="18" t="s">
        <v>76</v>
      </c>
      <c r="B120" s="18" t="s">
        <v>192</v>
      </c>
      <c r="C120" s="18" t="s">
        <v>185</v>
      </c>
      <c r="D120" s="18" t="s">
        <v>78</v>
      </c>
      <c r="E120" s="18" t="s">
        <v>182</v>
      </c>
      <c r="F120" s="18">
        <v>2011</v>
      </c>
      <c r="G120" s="18" t="s">
        <v>185</v>
      </c>
      <c r="H120" s="18" t="s">
        <v>185</v>
      </c>
      <c r="I120" s="18" t="s">
        <v>185</v>
      </c>
      <c r="J120" s="18" t="s">
        <v>185</v>
      </c>
      <c r="K120" s="18">
        <v>33000</v>
      </c>
      <c r="L120" s="18">
        <v>1000</v>
      </c>
      <c r="M120" s="18">
        <v>3110</v>
      </c>
      <c r="N120" s="18" t="s">
        <v>25</v>
      </c>
      <c r="O120" s="18">
        <v>33000</v>
      </c>
      <c r="P120" s="18">
        <v>1000</v>
      </c>
      <c r="Q120" s="18">
        <v>3110</v>
      </c>
      <c r="R120" s="18" t="s">
        <v>25</v>
      </c>
      <c r="S120" s="18">
        <v>272000</v>
      </c>
      <c r="T120" s="18">
        <v>1000</v>
      </c>
      <c r="U120" s="18">
        <v>24300</v>
      </c>
      <c r="V120" s="18" t="s">
        <v>25</v>
      </c>
      <c r="W120" s="18">
        <v>272000</v>
      </c>
      <c r="X120" s="18">
        <v>1000</v>
      </c>
      <c r="Y120" s="18">
        <v>24300</v>
      </c>
      <c r="Z120" s="18" t="s">
        <v>25</v>
      </c>
      <c r="AA120" s="18">
        <v>272000</v>
      </c>
      <c r="AB120" s="18" t="s">
        <v>185</v>
      </c>
      <c r="AC120" s="18" t="s">
        <v>185</v>
      </c>
      <c r="AD120" s="18" t="s">
        <v>185</v>
      </c>
      <c r="AE120" s="18" t="s">
        <v>185</v>
      </c>
      <c r="AF120" s="18" t="s">
        <v>185</v>
      </c>
      <c r="AG120" s="18" t="s">
        <v>185</v>
      </c>
      <c r="AH120" s="18" t="s">
        <v>185</v>
      </c>
      <c r="AI120" s="18" t="s">
        <v>185</v>
      </c>
      <c r="AJ120" s="18" t="s">
        <v>187</v>
      </c>
      <c r="AK120" s="18">
        <v>33000</v>
      </c>
      <c r="AL120" s="18">
        <v>9.4242424241999991</v>
      </c>
    </row>
    <row r="121" spans="1:38" x14ac:dyDescent="0.3">
      <c r="A121" s="18" t="s">
        <v>76</v>
      </c>
      <c r="B121" s="18" t="s">
        <v>193</v>
      </c>
      <c r="C121" s="18" t="s">
        <v>185</v>
      </c>
      <c r="D121" s="18" t="s">
        <v>78</v>
      </c>
      <c r="E121" s="18" t="s">
        <v>182</v>
      </c>
      <c r="F121" s="18">
        <v>2011</v>
      </c>
      <c r="G121" s="18" t="s">
        <v>185</v>
      </c>
      <c r="H121" s="18" t="s">
        <v>185</v>
      </c>
      <c r="I121" s="18" t="s">
        <v>185</v>
      </c>
      <c r="J121" s="18" t="s">
        <v>185</v>
      </c>
      <c r="K121" s="18">
        <v>27000</v>
      </c>
      <c r="L121" s="18">
        <v>1000</v>
      </c>
      <c r="M121" s="18">
        <v>974</v>
      </c>
      <c r="N121" s="18" t="s">
        <v>24</v>
      </c>
      <c r="O121" s="18">
        <v>27000</v>
      </c>
      <c r="P121" s="18">
        <v>1000</v>
      </c>
      <c r="Q121" s="18">
        <v>974</v>
      </c>
      <c r="R121" s="18" t="s">
        <v>24</v>
      </c>
      <c r="S121" s="18">
        <v>1812000</v>
      </c>
      <c r="T121" s="18">
        <v>1000</v>
      </c>
      <c r="U121" s="18">
        <v>55000</v>
      </c>
      <c r="V121" s="18" t="s">
        <v>24</v>
      </c>
      <c r="W121" s="18">
        <v>1812000</v>
      </c>
      <c r="X121" s="18">
        <v>1000</v>
      </c>
      <c r="Y121" s="18">
        <v>55000</v>
      </c>
      <c r="Z121" s="18" t="s">
        <v>24</v>
      </c>
      <c r="AA121" s="18">
        <v>1812000</v>
      </c>
      <c r="AB121" s="18" t="s">
        <v>185</v>
      </c>
      <c r="AC121" s="18" t="s">
        <v>185</v>
      </c>
      <c r="AD121" s="18" t="s">
        <v>185</v>
      </c>
      <c r="AE121" s="18" t="s">
        <v>185</v>
      </c>
      <c r="AF121" s="18" t="s">
        <v>185</v>
      </c>
      <c r="AG121" s="18" t="s">
        <v>185</v>
      </c>
      <c r="AH121" s="18" t="s">
        <v>185</v>
      </c>
      <c r="AI121" s="18" t="s">
        <v>185</v>
      </c>
      <c r="AJ121" s="18" t="s">
        <v>187</v>
      </c>
      <c r="AK121" s="18">
        <v>27000</v>
      </c>
      <c r="AL121" s="18">
        <v>3.6074074074000002</v>
      </c>
    </row>
    <row r="122" spans="1:38" x14ac:dyDescent="0.3">
      <c r="A122" s="18" t="s">
        <v>76</v>
      </c>
      <c r="B122" s="18" t="s">
        <v>194</v>
      </c>
      <c r="C122" s="18" t="s">
        <v>185</v>
      </c>
      <c r="D122" s="18" t="s">
        <v>78</v>
      </c>
      <c r="E122" s="18" t="s">
        <v>182</v>
      </c>
      <c r="F122" s="18">
        <v>2011</v>
      </c>
      <c r="G122" s="18" t="s">
        <v>185</v>
      </c>
      <c r="H122" s="18" t="s">
        <v>185</v>
      </c>
      <c r="I122" s="18" t="s">
        <v>185</v>
      </c>
      <c r="J122" s="18" t="s">
        <v>185</v>
      </c>
      <c r="K122" s="18">
        <v>44000</v>
      </c>
      <c r="L122" s="18">
        <v>1000</v>
      </c>
      <c r="M122" s="18">
        <v>1630</v>
      </c>
      <c r="N122" s="18" t="s">
        <v>24</v>
      </c>
      <c r="O122" s="18">
        <v>44000</v>
      </c>
      <c r="P122" s="18">
        <v>1000</v>
      </c>
      <c r="Q122" s="18">
        <v>1630</v>
      </c>
      <c r="R122" s="18" t="s">
        <v>24</v>
      </c>
      <c r="S122" s="18">
        <v>837000</v>
      </c>
      <c r="T122" s="18">
        <v>1000</v>
      </c>
      <c r="U122" s="18">
        <v>35700</v>
      </c>
      <c r="V122" s="18" t="s">
        <v>24</v>
      </c>
      <c r="W122" s="18">
        <v>837000</v>
      </c>
      <c r="X122" s="18">
        <v>1000</v>
      </c>
      <c r="Y122" s="18">
        <v>35700</v>
      </c>
      <c r="Z122" s="18" t="s">
        <v>24</v>
      </c>
      <c r="AA122" s="18">
        <v>837000</v>
      </c>
      <c r="AB122" s="18" t="s">
        <v>185</v>
      </c>
      <c r="AC122" s="18" t="s">
        <v>185</v>
      </c>
      <c r="AD122" s="18" t="s">
        <v>185</v>
      </c>
      <c r="AE122" s="18" t="s">
        <v>185</v>
      </c>
      <c r="AF122" s="18" t="s">
        <v>185</v>
      </c>
      <c r="AG122" s="18" t="s">
        <v>185</v>
      </c>
      <c r="AH122" s="18" t="s">
        <v>185</v>
      </c>
      <c r="AI122" s="18" t="s">
        <v>185</v>
      </c>
      <c r="AJ122" s="18" t="s">
        <v>187</v>
      </c>
      <c r="AK122" s="18">
        <v>44000</v>
      </c>
      <c r="AL122" s="18">
        <v>3.7045454544999998</v>
      </c>
    </row>
    <row r="123" spans="1:38" x14ac:dyDescent="0.3">
      <c r="A123" s="18" t="s">
        <v>76</v>
      </c>
      <c r="B123" s="18" t="s">
        <v>195</v>
      </c>
      <c r="C123" s="18" t="s">
        <v>185</v>
      </c>
      <c r="D123" s="18" t="s">
        <v>78</v>
      </c>
      <c r="E123" s="18" t="s">
        <v>182</v>
      </c>
      <c r="F123" s="18">
        <v>2011</v>
      </c>
      <c r="G123" s="18" t="s">
        <v>185</v>
      </c>
      <c r="H123" s="18" t="s">
        <v>185</v>
      </c>
      <c r="I123" s="18" t="s">
        <v>185</v>
      </c>
      <c r="J123" s="18" t="s">
        <v>185</v>
      </c>
      <c r="K123" s="18">
        <v>31000</v>
      </c>
      <c r="L123" s="18">
        <v>1000</v>
      </c>
      <c r="M123" s="18">
        <v>3610</v>
      </c>
      <c r="N123" s="18" t="s">
        <v>25</v>
      </c>
      <c r="O123" s="18">
        <v>31000</v>
      </c>
      <c r="P123" s="18">
        <v>1000</v>
      </c>
      <c r="Q123" s="18">
        <v>3610</v>
      </c>
      <c r="R123" s="18" t="s">
        <v>25</v>
      </c>
      <c r="S123" s="18">
        <v>136000</v>
      </c>
      <c r="T123" s="18">
        <v>1000</v>
      </c>
      <c r="U123" s="18">
        <v>13300</v>
      </c>
      <c r="V123" s="18" t="s">
        <v>25</v>
      </c>
      <c r="W123" s="18">
        <v>136000</v>
      </c>
      <c r="X123" s="18">
        <v>1000</v>
      </c>
      <c r="Y123" s="18">
        <v>13300</v>
      </c>
      <c r="Z123" s="18" t="s">
        <v>25</v>
      </c>
      <c r="AA123" s="18">
        <v>136000</v>
      </c>
      <c r="AB123" s="18" t="s">
        <v>185</v>
      </c>
      <c r="AC123" s="18" t="s">
        <v>185</v>
      </c>
      <c r="AD123" s="18" t="s">
        <v>185</v>
      </c>
      <c r="AE123" s="18" t="s">
        <v>185</v>
      </c>
      <c r="AF123" s="18" t="s">
        <v>185</v>
      </c>
      <c r="AG123" s="18" t="s">
        <v>185</v>
      </c>
      <c r="AH123" s="18" t="s">
        <v>185</v>
      </c>
      <c r="AI123" s="18" t="s">
        <v>185</v>
      </c>
      <c r="AJ123" s="18" t="s">
        <v>187</v>
      </c>
      <c r="AK123" s="18">
        <v>31000</v>
      </c>
      <c r="AL123" s="18">
        <v>11.645161290000001</v>
      </c>
    </row>
    <row r="124" spans="1:38" x14ac:dyDescent="0.3">
      <c r="A124" s="18" t="s">
        <v>76</v>
      </c>
      <c r="B124" s="18" t="s">
        <v>196</v>
      </c>
      <c r="C124" s="18" t="s">
        <v>185</v>
      </c>
      <c r="D124" s="18" t="s">
        <v>78</v>
      </c>
      <c r="E124" s="18" t="s">
        <v>182</v>
      </c>
      <c r="F124" s="18">
        <v>2011</v>
      </c>
      <c r="G124" s="18" t="s">
        <v>185</v>
      </c>
      <c r="H124" s="18" t="s">
        <v>185</v>
      </c>
      <c r="I124" s="18" t="s">
        <v>185</v>
      </c>
      <c r="J124" s="18" t="s">
        <v>185</v>
      </c>
      <c r="K124" s="18">
        <v>41000</v>
      </c>
      <c r="L124" s="18">
        <v>1000</v>
      </c>
      <c r="M124" s="18">
        <v>1610</v>
      </c>
      <c r="N124" s="18" t="s">
        <v>24</v>
      </c>
      <c r="O124" s="18">
        <v>41000</v>
      </c>
      <c r="P124" s="18">
        <v>1000</v>
      </c>
      <c r="Q124" s="18">
        <v>1610</v>
      </c>
      <c r="R124" s="18" t="s">
        <v>24</v>
      </c>
      <c r="S124" s="18">
        <v>344000</v>
      </c>
      <c r="T124" s="18">
        <v>1000</v>
      </c>
      <c r="U124" s="18">
        <v>25300</v>
      </c>
      <c r="V124" s="18" t="s">
        <v>25</v>
      </c>
      <c r="W124" s="18">
        <v>344000</v>
      </c>
      <c r="X124" s="18">
        <v>1000</v>
      </c>
      <c r="Y124" s="18">
        <v>25300</v>
      </c>
      <c r="Z124" s="18" t="s">
        <v>25</v>
      </c>
      <c r="AA124" s="18">
        <v>344000</v>
      </c>
      <c r="AB124" s="18" t="s">
        <v>185</v>
      </c>
      <c r="AC124" s="18" t="s">
        <v>185</v>
      </c>
      <c r="AD124" s="18" t="s">
        <v>185</v>
      </c>
      <c r="AE124" s="18" t="s">
        <v>185</v>
      </c>
      <c r="AF124" s="18" t="s">
        <v>185</v>
      </c>
      <c r="AG124" s="18" t="s">
        <v>185</v>
      </c>
      <c r="AH124" s="18" t="s">
        <v>185</v>
      </c>
      <c r="AI124" s="18" t="s">
        <v>185</v>
      </c>
      <c r="AJ124" s="18" t="s">
        <v>197</v>
      </c>
      <c r="AK124" s="18">
        <v>41000</v>
      </c>
      <c r="AL124" s="18">
        <v>3.9268292683000001</v>
      </c>
    </row>
    <row r="125" spans="1:38" x14ac:dyDescent="0.3">
      <c r="A125" s="18" t="s">
        <v>75</v>
      </c>
      <c r="B125" s="18" t="s">
        <v>186</v>
      </c>
      <c r="C125" s="18" t="s">
        <v>185</v>
      </c>
      <c r="D125" s="18" t="s">
        <v>78</v>
      </c>
      <c r="E125" s="18" t="s">
        <v>182</v>
      </c>
      <c r="F125" s="18">
        <v>2011</v>
      </c>
      <c r="G125" s="18" t="s">
        <v>185</v>
      </c>
      <c r="H125" s="18" t="s">
        <v>185</v>
      </c>
      <c r="I125" s="18" t="s">
        <v>185</v>
      </c>
      <c r="J125" s="18" t="s">
        <v>185</v>
      </c>
      <c r="K125" s="18">
        <v>29000</v>
      </c>
      <c r="L125" s="18">
        <v>1000</v>
      </c>
      <c r="M125" s="18">
        <v>5420</v>
      </c>
      <c r="N125" s="18" t="s">
        <v>42</v>
      </c>
      <c r="O125" s="18">
        <v>29000</v>
      </c>
      <c r="P125" s="18">
        <v>1000</v>
      </c>
      <c r="Q125" s="18">
        <v>5420</v>
      </c>
      <c r="R125" s="18" t="s">
        <v>42</v>
      </c>
      <c r="S125" s="18">
        <v>78000</v>
      </c>
      <c r="T125" s="18">
        <v>1000</v>
      </c>
      <c r="U125" s="18">
        <v>10400</v>
      </c>
      <c r="V125" s="18" t="s">
        <v>25</v>
      </c>
      <c r="W125" s="18">
        <v>78000</v>
      </c>
      <c r="X125" s="18">
        <v>1000</v>
      </c>
      <c r="Y125" s="18">
        <v>10400</v>
      </c>
      <c r="Z125" s="18" t="s">
        <v>25</v>
      </c>
      <c r="AA125" s="18">
        <v>78000</v>
      </c>
      <c r="AB125" s="18" t="s">
        <v>185</v>
      </c>
      <c r="AC125" s="18" t="s">
        <v>185</v>
      </c>
      <c r="AD125" s="18" t="s">
        <v>185</v>
      </c>
      <c r="AE125" s="18" t="s">
        <v>185</v>
      </c>
      <c r="AF125" s="18" t="s">
        <v>185</v>
      </c>
      <c r="AG125" s="18" t="s">
        <v>185</v>
      </c>
      <c r="AH125" s="18" t="s">
        <v>185</v>
      </c>
      <c r="AI125" s="18" t="s">
        <v>187</v>
      </c>
      <c r="AJ125" s="18" t="s">
        <v>185</v>
      </c>
      <c r="AK125" s="18">
        <v>29000</v>
      </c>
      <c r="AL125" s="18">
        <v>18.689655171999998</v>
      </c>
    </row>
    <row r="126" spans="1:38" x14ac:dyDescent="0.3">
      <c r="A126" s="18" t="s">
        <v>75</v>
      </c>
      <c r="B126" s="18" t="s">
        <v>189</v>
      </c>
      <c r="C126" s="18" t="s">
        <v>185</v>
      </c>
      <c r="D126" s="18" t="s">
        <v>78</v>
      </c>
      <c r="E126" s="18" t="s">
        <v>182</v>
      </c>
      <c r="F126" s="18">
        <v>2011</v>
      </c>
      <c r="G126" s="18" t="s">
        <v>185</v>
      </c>
      <c r="H126" s="18" t="s">
        <v>185</v>
      </c>
      <c r="I126" s="18" t="s">
        <v>185</v>
      </c>
      <c r="J126" s="18" t="s">
        <v>185</v>
      </c>
      <c r="K126" s="18"/>
      <c r="L126" s="18"/>
      <c r="M126" s="18"/>
      <c r="N126" s="18" t="s">
        <v>55</v>
      </c>
      <c r="O126" s="18"/>
      <c r="P126" s="18"/>
      <c r="Q126" s="18"/>
      <c r="R126" s="18" t="s">
        <v>55</v>
      </c>
      <c r="S126" s="18">
        <v>0</v>
      </c>
      <c r="T126" s="18"/>
      <c r="U126" s="18"/>
      <c r="V126" s="18" t="s">
        <v>55</v>
      </c>
      <c r="W126" s="18">
        <v>0</v>
      </c>
      <c r="X126" s="18"/>
      <c r="Y126" s="18"/>
      <c r="Z126" s="18" t="s">
        <v>55</v>
      </c>
      <c r="AA126" s="18">
        <v>0</v>
      </c>
      <c r="AB126" s="18" t="s">
        <v>185</v>
      </c>
      <c r="AC126" s="18" t="s">
        <v>185</v>
      </c>
      <c r="AD126" s="18" t="s">
        <v>185</v>
      </c>
      <c r="AE126" s="18" t="s">
        <v>185</v>
      </c>
      <c r="AF126" s="18" t="s">
        <v>185</v>
      </c>
      <c r="AG126" s="18" t="s">
        <v>185</v>
      </c>
      <c r="AH126" s="18" t="s">
        <v>185</v>
      </c>
      <c r="AI126" s="18" t="s">
        <v>187</v>
      </c>
      <c r="AJ126" s="18" t="s">
        <v>185</v>
      </c>
      <c r="AK126" s="18"/>
      <c r="AL126" s="18"/>
    </row>
    <row r="127" spans="1:38" x14ac:dyDescent="0.3">
      <c r="A127" s="18" t="s">
        <v>75</v>
      </c>
      <c r="B127" s="18" t="s">
        <v>190</v>
      </c>
      <c r="C127" s="18" t="s">
        <v>185</v>
      </c>
      <c r="D127" s="18" t="s">
        <v>78</v>
      </c>
      <c r="E127" s="18" t="s">
        <v>182</v>
      </c>
      <c r="F127" s="18">
        <v>2011</v>
      </c>
      <c r="G127" s="18" t="s">
        <v>185</v>
      </c>
      <c r="H127" s="18" t="s">
        <v>185</v>
      </c>
      <c r="I127" s="18" t="s">
        <v>185</v>
      </c>
      <c r="J127" s="18" t="s">
        <v>185</v>
      </c>
      <c r="K127" s="18">
        <v>77000</v>
      </c>
      <c r="L127" s="18">
        <v>1000</v>
      </c>
      <c r="M127" s="18">
        <v>9890</v>
      </c>
      <c r="N127" s="18" t="s">
        <v>25</v>
      </c>
      <c r="O127" s="18">
        <v>77000</v>
      </c>
      <c r="P127" s="18">
        <v>1000</v>
      </c>
      <c r="Q127" s="18">
        <v>9890</v>
      </c>
      <c r="R127" s="18" t="s">
        <v>25</v>
      </c>
      <c r="S127" s="18">
        <v>32000</v>
      </c>
      <c r="T127" s="18">
        <v>1000</v>
      </c>
      <c r="U127" s="18">
        <v>5560</v>
      </c>
      <c r="V127" s="18" t="s">
        <v>42</v>
      </c>
      <c r="W127" s="18">
        <v>32000</v>
      </c>
      <c r="X127" s="18">
        <v>1000</v>
      </c>
      <c r="Y127" s="18">
        <v>5560</v>
      </c>
      <c r="Z127" s="18" t="s">
        <v>42</v>
      </c>
      <c r="AA127" s="18">
        <v>32000</v>
      </c>
      <c r="AB127" s="18" t="s">
        <v>185</v>
      </c>
      <c r="AC127" s="18" t="s">
        <v>185</v>
      </c>
      <c r="AD127" s="18" t="s">
        <v>185</v>
      </c>
      <c r="AE127" s="18" t="s">
        <v>185</v>
      </c>
      <c r="AF127" s="18" t="s">
        <v>185</v>
      </c>
      <c r="AG127" s="18" t="s">
        <v>185</v>
      </c>
      <c r="AH127" s="18" t="s">
        <v>185</v>
      </c>
      <c r="AI127" s="18" t="s">
        <v>187</v>
      </c>
      <c r="AJ127" s="18" t="s">
        <v>185</v>
      </c>
      <c r="AK127" s="18">
        <v>77000</v>
      </c>
      <c r="AL127" s="18">
        <v>12.844155843999999</v>
      </c>
    </row>
    <row r="128" spans="1:38" x14ac:dyDescent="0.3">
      <c r="A128" s="18" t="s">
        <v>75</v>
      </c>
      <c r="B128" s="18" t="s">
        <v>191</v>
      </c>
      <c r="C128" s="18" t="s">
        <v>185</v>
      </c>
      <c r="D128" s="18" t="s">
        <v>78</v>
      </c>
      <c r="E128" s="18" t="s">
        <v>182</v>
      </c>
      <c r="F128" s="18">
        <v>2011</v>
      </c>
      <c r="G128" s="18" t="s">
        <v>185</v>
      </c>
      <c r="H128" s="18" t="s">
        <v>185</v>
      </c>
      <c r="I128" s="18" t="s">
        <v>185</v>
      </c>
      <c r="J128" s="18" t="s">
        <v>185</v>
      </c>
      <c r="K128" s="18">
        <v>83000</v>
      </c>
      <c r="L128" s="18">
        <v>1000</v>
      </c>
      <c r="M128" s="18">
        <v>5500</v>
      </c>
      <c r="N128" s="18" t="s">
        <v>25</v>
      </c>
      <c r="O128" s="18">
        <v>83000</v>
      </c>
      <c r="P128" s="18">
        <v>1000</v>
      </c>
      <c r="Q128" s="18">
        <v>5500</v>
      </c>
      <c r="R128" s="18" t="s">
        <v>25</v>
      </c>
      <c r="S128" s="18">
        <v>73000</v>
      </c>
      <c r="T128" s="18">
        <v>1000</v>
      </c>
      <c r="U128" s="18">
        <v>11500</v>
      </c>
      <c r="V128" s="18" t="s">
        <v>42</v>
      </c>
      <c r="W128" s="18">
        <v>73000</v>
      </c>
      <c r="X128" s="18">
        <v>1000</v>
      </c>
      <c r="Y128" s="18">
        <v>11500</v>
      </c>
      <c r="Z128" s="18" t="s">
        <v>42</v>
      </c>
      <c r="AA128" s="18">
        <v>73000</v>
      </c>
      <c r="AB128" s="18" t="s">
        <v>185</v>
      </c>
      <c r="AC128" s="18" t="s">
        <v>185</v>
      </c>
      <c r="AD128" s="18" t="s">
        <v>185</v>
      </c>
      <c r="AE128" s="18" t="s">
        <v>185</v>
      </c>
      <c r="AF128" s="18" t="s">
        <v>185</v>
      </c>
      <c r="AG128" s="18" t="s">
        <v>185</v>
      </c>
      <c r="AH128" s="18" t="s">
        <v>185</v>
      </c>
      <c r="AI128" s="18" t="s">
        <v>187</v>
      </c>
      <c r="AJ128" s="18" t="s">
        <v>185</v>
      </c>
      <c r="AK128" s="18">
        <v>83000</v>
      </c>
      <c r="AL128" s="18">
        <v>6.6265060241000002</v>
      </c>
    </row>
    <row r="129" spans="1:38" x14ac:dyDescent="0.3">
      <c r="A129" s="18" t="s">
        <v>75</v>
      </c>
      <c r="B129" s="18" t="s">
        <v>192</v>
      </c>
      <c r="C129" s="18" t="s">
        <v>185</v>
      </c>
      <c r="D129" s="18" t="s">
        <v>78</v>
      </c>
      <c r="E129" s="18" t="s">
        <v>182</v>
      </c>
      <c r="F129" s="18">
        <v>2011</v>
      </c>
      <c r="G129" s="18" t="s">
        <v>185</v>
      </c>
      <c r="H129" s="18" t="s">
        <v>185</v>
      </c>
      <c r="I129" s="18" t="s">
        <v>185</v>
      </c>
      <c r="J129" s="18" t="s">
        <v>185</v>
      </c>
      <c r="K129" s="18">
        <v>46000</v>
      </c>
      <c r="L129" s="18">
        <v>1000</v>
      </c>
      <c r="M129" s="18">
        <v>2760</v>
      </c>
      <c r="N129" s="18" t="s">
        <v>25</v>
      </c>
      <c r="O129" s="18">
        <v>46000</v>
      </c>
      <c r="P129" s="18">
        <v>1000</v>
      </c>
      <c r="Q129" s="18">
        <v>2760</v>
      </c>
      <c r="R129" s="18" t="s">
        <v>25</v>
      </c>
      <c r="S129" s="18">
        <v>427000</v>
      </c>
      <c r="T129" s="18">
        <v>1000</v>
      </c>
      <c r="U129" s="18">
        <v>29300</v>
      </c>
      <c r="V129" s="18" t="s">
        <v>25</v>
      </c>
      <c r="W129" s="18">
        <v>427000</v>
      </c>
      <c r="X129" s="18">
        <v>1000</v>
      </c>
      <c r="Y129" s="18">
        <v>29300</v>
      </c>
      <c r="Z129" s="18" t="s">
        <v>25</v>
      </c>
      <c r="AA129" s="18">
        <v>427000</v>
      </c>
      <c r="AB129" s="18" t="s">
        <v>185</v>
      </c>
      <c r="AC129" s="18" t="s">
        <v>185</v>
      </c>
      <c r="AD129" s="18" t="s">
        <v>185</v>
      </c>
      <c r="AE129" s="18" t="s">
        <v>185</v>
      </c>
      <c r="AF129" s="18" t="s">
        <v>185</v>
      </c>
      <c r="AG129" s="18" t="s">
        <v>185</v>
      </c>
      <c r="AH129" s="18" t="s">
        <v>185</v>
      </c>
      <c r="AI129" s="18" t="s">
        <v>187</v>
      </c>
      <c r="AJ129" s="18" t="s">
        <v>185</v>
      </c>
      <c r="AK129" s="18">
        <v>46000</v>
      </c>
      <c r="AL129" s="18">
        <v>6</v>
      </c>
    </row>
    <row r="130" spans="1:38" x14ac:dyDescent="0.3">
      <c r="A130" s="18" t="s">
        <v>75</v>
      </c>
      <c r="B130" s="18" t="s">
        <v>193</v>
      </c>
      <c r="C130" s="18" t="s">
        <v>185</v>
      </c>
      <c r="D130" s="18" t="s">
        <v>78</v>
      </c>
      <c r="E130" s="18" t="s">
        <v>182</v>
      </c>
      <c r="F130" s="18">
        <v>2011</v>
      </c>
      <c r="G130" s="18" t="s">
        <v>185</v>
      </c>
      <c r="H130" s="18" t="s">
        <v>185</v>
      </c>
      <c r="I130" s="18" t="s">
        <v>185</v>
      </c>
      <c r="J130" s="18" t="s">
        <v>185</v>
      </c>
      <c r="K130" s="18">
        <v>56000</v>
      </c>
      <c r="L130" s="18">
        <v>1000</v>
      </c>
      <c r="M130" s="18">
        <v>2020</v>
      </c>
      <c r="N130" s="18" t="s">
        <v>24</v>
      </c>
      <c r="O130" s="18">
        <v>56000</v>
      </c>
      <c r="P130" s="18">
        <v>1000</v>
      </c>
      <c r="Q130" s="18">
        <v>2020</v>
      </c>
      <c r="R130" s="18" t="s">
        <v>24</v>
      </c>
      <c r="S130" s="18">
        <v>448000</v>
      </c>
      <c r="T130" s="18">
        <v>1000</v>
      </c>
      <c r="U130" s="18">
        <v>23400</v>
      </c>
      <c r="V130" s="18" t="s">
        <v>25</v>
      </c>
      <c r="W130" s="18">
        <v>448000</v>
      </c>
      <c r="X130" s="18">
        <v>1000</v>
      </c>
      <c r="Y130" s="18">
        <v>23400</v>
      </c>
      <c r="Z130" s="18" t="s">
        <v>25</v>
      </c>
      <c r="AA130" s="18">
        <v>448000</v>
      </c>
      <c r="AB130" s="18" t="s">
        <v>185</v>
      </c>
      <c r="AC130" s="18" t="s">
        <v>185</v>
      </c>
      <c r="AD130" s="18" t="s">
        <v>185</v>
      </c>
      <c r="AE130" s="18" t="s">
        <v>185</v>
      </c>
      <c r="AF130" s="18" t="s">
        <v>185</v>
      </c>
      <c r="AG130" s="18" t="s">
        <v>185</v>
      </c>
      <c r="AH130" s="18" t="s">
        <v>185</v>
      </c>
      <c r="AI130" s="18" t="s">
        <v>187</v>
      </c>
      <c r="AJ130" s="18" t="s">
        <v>185</v>
      </c>
      <c r="AK130" s="18">
        <v>56000</v>
      </c>
      <c r="AL130" s="18">
        <v>3.6071428570999999</v>
      </c>
    </row>
    <row r="131" spans="1:38" x14ac:dyDescent="0.3">
      <c r="A131" s="18" t="s">
        <v>75</v>
      </c>
      <c r="B131" s="18" t="s">
        <v>194</v>
      </c>
      <c r="C131" s="18" t="s">
        <v>185</v>
      </c>
      <c r="D131" s="18" t="s">
        <v>78</v>
      </c>
      <c r="E131" s="18" t="s">
        <v>182</v>
      </c>
      <c r="F131" s="18">
        <v>2011</v>
      </c>
      <c r="G131" s="18" t="s">
        <v>185</v>
      </c>
      <c r="H131" s="18" t="s">
        <v>185</v>
      </c>
      <c r="I131" s="18" t="s">
        <v>185</v>
      </c>
      <c r="J131" s="18" t="s">
        <v>185</v>
      </c>
      <c r="K131" s="18">
        <v>47000</v>
      </c>
      <c r="L131" s="18">
        <v>1000</v>
      </c>
      <c r="M131" s="18">
        <v>3110</v>
      </c>
      <c r="N131" s="18" t="s">
        <v>25</v>
      </c>
      <c r="O131" s="18">
        <v>47000</v>
      </c>
      <c r="P131" s="18">
        <v>1000</v>
      </c>
      <c r="Q131" s="18">
        <v>3110</v>
      </c>
      <c r="R131" s="18" t="s">
        <v>25</v>
      </c>
      <c r="S131" s="18">
        <v>281000</v>
      </c>
      <c r="T131" s="18">
        <v>1000</v>
      </c>
      <c r="U131" s="18">
        <v>22900</v>
      </c>
      <c r="V131" s="18" t="s">
        <v>25</v>
      </c>
      <c r="W131" s="18">
        <v>281000</v>
      </c>
      <c r="X131" s="18">
        <v>1000</v>
      </c>
      <c r="Y131" s="18">
        <v>22900</v>
      </c>
      <c r="Z131" s="18" t="s">
        <v>25</v>
      </c>
      <c r="AA131" s="18">
        <v>281000</v>
      </c>
      <c r="AB131" s="18" t="s">
        <v>185</v>
      </c>
      <c r="AC131" s="18" t="s">
        <v>185</v>
      </c>
      <c r="AD131" s="18" t="s">
        <v>185</v>
      </c>
      <c r="AE131" s="18" t="s">
        <v>185</v>
      </c>
      <c r="AF131" s="18" t="s">
        <v>185</v>
      </c>
      <c r="AG131" s="18" t="s">
        <v>185</v>
      </c>
      <c r="AH131" s="18" t="s">
        <v>185</v>
      </c>
      <c r="AI131" s="18" t="s">
        <v>187</v>
      </c>
      <c r="AJ131" s="18" t="s">
        <v>185</v>
      </c>
      <c r="AK131" s="18">
        <v>47000</v>
      </c>
      <c r="AL131" s="18">
        <v>6.6170212766000001</v>
      </c>
    </row>
    <row r="132" spans="1:38" x14ac:dyDescent="0.3">
      <c r="A132" s="18" t="s">
        <v>75</v>
      </c>
      <c r="B132" s="18" t="s">
        <v>195</v>
      </c>
      <c r="C132" s="18" t="s">
        <v>185</v>
      </c>
      <c r="D132" s="18" t="s">
        <v>78</v>
      </c>
      <c r="E132" s="18" t="s">
        <v>182</v>
      </c>
      <c r="F132" s="18">
        <v>2011</v>
      </c>
      <c r="G132" s="18" t="s">
        <v>185</v>
      </c>
      <c r="H132" s="18" t="s">
        <v>185</v>
      </c>
      <c r="I132" s="18" t="s">
        <v>185</v>
      </c>
      <c r="J132" s="18" t="s">
        <v>185</v>
      </c>
      <c r="K132" s="18">
        <v>57000</v>
      </c>
      <c r="L132" s="18">
        <v>1000</v>
      </c>
      <c r="M132" s="18">
        <v>4530</v>
      </c>
      <c r="N132" s="18" t="s">
        <v>25</v>
      </c>
      <c r="O132" s="18">
        <v>57000</v>
      </c>
      <c r="P132" s="18">
        <v>1000</v>
      </c>
      <c r="Q132" s="18">
        <v>4530</v>
      </c>
      <c r="R132" s="18" t="s">
        <v>25</v>
      </c>
      <c r="S132" s="18">
        <v>244000</v>
      </c>
      <c r="T132" s="18">
        <v>1000</v>
      </c>
      <c r="U132" s="18">
        <v>24600</v>
      </c>
      <c r="V132" s="18" t="s">
        <v>25</v>
      </c>
      <c r="W132" s="18">
        <v>244000</v>
      </c>
      <c r="X132" s="18">
        <v>1000</v>
      </c>
      <c r="Y132" s="18">
        <v>24600</v>
      </c>
      <c r="Z132" s="18" t="s">
        <v>25</v>
      </c>
      <c r="AA132" s="18">
        <v>244000</v>
      </c>
      <c r="AB132" s="18" t="s">
        <v>185</v>
      </c>
      <c r="AC132" s="18" t="s">
        <v>185</v>
      </c>
      <c r="AD132" s="18" t="s">
        <v>185</v>
      </c>
      <c r="AE132" s="18" t="s">
        <v>185</v>
      </c>
      <c r="AF132" s="18" t="s">
        <v>185</v>
      </c>
      <c r="AG132" s="18" t="s">
        <v>185</v>
      </c>
      <c r="AH132" s="18" t="s">
        <v>185</v>
      </c>
      <c r="AI132" s="18" t="s">
        <v>187</v>
      </c>
      <c r="AJ132" s="18" t="s">
        <v>185</v>
      </c>
      <c r="AK132" s="18">
        <v>57000</v>
      </c>
      <c r="AL132" s="18">
        <v>7.9473684211000002</v>
      </c>
    </row>
    <row r="133" spans="1:38" x14ac:dyDescent="0.3">
      <c r="A133" s="18" t="s">
        <v>75</v>
      </c>
      <c r="B133" s="18" t="s">
        <v>196</v>
      </c>
      <c r="C133" s="18" t="s">
        <v>185</v>
      </c>
      <c r="D133" s="18" t="s">
        <v>78</v>
      </c>
      <c r="E133" s="18" t="s">
        <v>182</v>
      </c>
      <c r="F133" s="18">
        <v>2011</v>
      </c>
      <c r="G133" s="18" t="s">
        <v>185</v>
      </c>
      <c r="H133" s="18" t="s">
        <v>185</v>
      </c>
      <c r="I133" s="18" t="s">
        <v>185</v>
      </c>
      <c r="J133" s="18" t="s">
        <v>185</v>
      </c>
      <c r="K133" s="18">
        <v>27000</v>
      </c>
      <c r="L133" s="18">
        <v>1000</v>
      </c>
      <c r="M133" s="18">
        <v>2150</v>
      </c>
      <c r="N133" s="18" t="s">
        <v>25</v>
      </c>
      <c r="O133" s="18">
        <v>27000</v>
      </c>
      <c r="P133" s="18">
        <v>1000</v>
      </c>
      <c r="Q133" s="18">
        <v>2150</v>
      </c>
      <c r="R133" s="18" t="s">
        <v>25</v>
      </c>
      <c r="S133" s="18">
        <v>810000</v>
      </c>
      <c r="T133" s="18">
        <v>1000</v>
      </c>
      <c r="U133" s="18">
        <v>44300</v>
      </c>
      <c r="V133" s="18" t="s">
        <v>25</v>
      </c>
      <c r="W133" s="18">
        <v>810000</v>
      </c>
      <c r="X133" s="18">
        <v>1000</v>
      </c>
      <c r="Y133" s="18">
        <v>44300</v>
      </c>
      <c r="Z133" s="18" t="s">
        <v>25</v>
      </c>
      <c r="AA133" s="18">
        <v>810000</v>
      </c>
      <c r="AB133" s="18" t="s">
        <v>185</v>
      </c>
      <c r="AC133" s="18" t="s">
        <v>185</v>
      </c>
      <c r="AD133" s="18" t="s">
        <v>185</v>
      </c>
      <c r="AE133" s="18" t="s">
        <v>185</v>
      </c>
      <c r="AF133" s="18" t="s">
        <v>185</v>
      </c>
      <c r="AG133" s="18" t="s">
        <v>185</v>
      </c>
      <c r="AH133" s="18" t="s">
        <v>185</v>
      </c>
      <c r="AI133" s="18" t="s">
        <v>197</v>
      </c>
      <c r="AJ133" s="18" t="s">
        <v>185</v>
      </c>
      <c r="AK133" s="18">
        <v>27000</v>
      </c>
      <c r="AL133" s="18">
        <v>7.9629629629999998</v>
      </c>
    </row>
    <row r="134" spans="1:38" x14ac:dyDescent="0.3">
      <c r="A134" s="18" t="s">
        <v>75</v>
      </c>
      <c r="B134" s="18" t="s">
        <v>198</v>
      </c>
      <c r="C134" s="18" t="s">
        <v>185</v>
      </c>
      <c r="D134" s="18" t="s">
        <v>78</v>
      </c>
      <c r="E134" s="18" t="s">
        <v>182</v>
      </c>
      <c r="F134" s="18">
        <v>2011</v>
      </c>
      <c r="G134" s="18" t="s">
        <v>185</v>
      </c>
      <c r="H134" s="18" t="s">
        <v>185</v>
      </c>
      <c r="I134" s="18" t="s">
        <v>185</v>
      </c>
      <c r="J134" s="18" t="s">
        <v>185</v>
      </c>
      <c r="K134" s="18">
        <v>45000</v>
      </c>
      <c r="L134" s="18">
        <v>1000</v>
      </c>
      <c r="M134" s="18">
        <v>1900</v>
      </c>
      <c r="N134" s="18" t="s">
        <v>24</v>
      </c>
      <c r="O134" s="18">
        <v>45000</v>
      </c>
      <c r="P134" s="18">
        <v>1000</v>
      </c>
      <c r="Q134" s="18">
        <v>1900</v>
      </c>
      <c r="R134" s="18" t="s">
        <v>24</v>
      </c>
      <c r="S134" s="18">
        <v>295000</v>
      </c>
      <c r="T134" s="18">
        <v>1000</v>
      </c>
      <c r="U134" s="18">
        <v>19700</v>
      </c>
      <c r="V134" s="18" t="s">
        <v>25</v>
      </c>
      <c r="W134" s="18">
        <v>295000</v>
      </c>
      <c r="X134" s="18">
        <v>1000</v>
      </c>
      <c r="Y134" s="18">
        <v>19700</v>
      </c>
      <c r="Z134" s="18" t="s">
        <v>25</v>
      </c>
      <c r="AA134" s="18">
        <v>295000</v>
      </c>
      <c r="AB134" s="18" t="s">
        <v>185</v>
      </c>
      <c r="AC134" s="18" t="s">
        <v>185</v>
      </c>
      <c r="AD134" s="18" t="s">
        <v>185</v>
      </c>
      <c r="AE134" s="18" t="s">
        <v>185</v>
      </c>
      <c r="AF134" s="18" t="s">
        <v>185</v>
      </c>
      <c r="AG134" s="18" t="s">
        <v>185</v>
      </c>
      <c r="AH134" s="18" t="s">
        <v>185</v>
      </c>
      <c r="AI134" s="18" t="s">
        <v>197</v>
      </c>
      <c r="AJ134" s="18" t="s">
        <v>185</v>
      </c>
      <c r="AK134" s="18">
        <v>45000</v>
      </c>
      <c r="AL134" s="18">
        <v>4.2222222222000001</v>
      </c>
    </row>
    <row r="135" spans="1:38" x14ac:dyDescent="0.3">
      <c r="A135" s="18" t="s">
        <v>75</v>
      </c>
      <c r="B135" s="18" t="s">
        <v>199</v>
      </c>
      <c r="C135" s="18" t="s">
        <v>185</v>
      </c>
      <c r="D135" s="18" t="s">
        <v>78</v>
      </c>
      <c r="E135" s="18" t="s">
        <v>182</v>
      </c>
      <c r="F135" s="18">
        <v>2011</v>
      </c>
      <c r="G135" s="18" t="s">
        <v>185</v>
      </c>
      <c r="H135" s="18" t="s">
        <v>185</v>
      </c>
      <c r="I135" s="18" t="s">
        <v>185</v>
      </c>
      <c r="J135" s="18" t="s">
        <v>185</v>
      </c>
      <c r="K135" s="18">
        <v>69000</v>
      </c>
      <c r="L135" s="18">
        <v>1000</v>
      </c>
      <c r="M135" s="18">
        <v>5270</v>
      </c>
      <c r="N135" s="18" t="s">
        <v>25</v>
      </c>
      <c r="O135" s="18">
        <v>69000</v>
      </c>
      <c r="P135" s="18">
        <v>1000</v>
      </c>
      <c r="Q135" s="18">
        <v>5270</v>
      </c>
      <c r="R135" s="18" t="s">
        <v>25</v>
      </c>
      <c r="S135" s="18">
        <v>349000</v>
      </c>
      <c r="T135" s="18">
        <v>1000</v>
      </c>
      <c r="U135" s="18">
        <v>30700</v>
      </c>
      <c r="V135" s="18" t="s">
        <v>25</v>
      </c>
      <c r="W135" s="18">
        <v>349000</v>
      </c>
      <c r="X135" s="18">
        <v>1000</v>
      </c>
      <c r="Y135" s="18">
        <v>30700</v>
      </c>
      <c r="Z135" s="18" t="s">
        <v>25</v>
      </c>
      <c r="AA135" s="18">
        <v>349000</v>
      </c>
      <c r="AB135" s="18" t="s">
        <v>185</v>
      </c>
      <c r="AC135" s="18" t="s">
        <v>185</v>
      </c>
      <c r="AD135" s="18" t="s">
        <v>185</v>
      </c>
      <c r="AE135" s="18" t="s">
        <v>185</v>
      </c>
      <c r="AF135" s="18" t="s">
        <v>185</v>
      </c>
      <c r="AG135" s="18" t="s">
        <v>185</v>
      </c>
      <c r="AH135" s="18" t="s">
        <v>185</v>
      </c>
      <c r="AI135" s="18" t="s">
        <v>197</v>
      </c>
      <c r="AJ135" s="18" t="s">
        <v>185</v>
      </c>
      <c r="AK135" s="18">
        <v>69000</v>
      </c>
      <c r="AL135" s="18">
        <v>7.6376811593999996</v>
      </c>
    </row>
    <row r="136" spans="1:38" x14ac:dyDescent="0.3">
      <c r="A136" s="18" t="s">
        <v>75</v>
      </c>
      <c r="B136" s="18" t="s">
        <v>200</v>
      </c>
      <c r="C136" s="18" t="s">
        <v>185</v>
      </c>
      <c r="D136" s="18" t="s">
        <v>78</v>
      </c>
      <c r="E136" s="18" t="s">
        <v>182</v>
      </c>
      <c r="F136" s="18">
        <v>2011</v>
      </c>
      <c r="G136" s="18" t="s">
        <v>185</v>
      </c>
      <c r="H136" s="18" t="s">
        <v>185</v>
      </c>
      <c r="I136" s="18" t="s">
        <v>185</v>
      </c>
      <c r="J136" s="18" t="s">
        <v>185</v>
      </c>
      <c r="K136" s="18">
        <v>53000</v>
      </c>
      <c r="L136" s="18">
        <v>1000</v>
      </c>
      <c r="M136" s="18">
        <v>6860</v>
      </c>
      <c r="N136" s="18" t="s">
        <v>25</v>
      </c>
      <c r="O136" s="18">
        <v>53000</v>
      </c>
      <c r="P136" s="18">
        <v>1000</v>
      </c>
      <c r="Q136" s="18">
        <v>6860</v>
      </c>
      <c r="R136" s="18" t="s">
        <v>25</v>
      </c>
      <c r="S136" s="18">
        <v>131000</v>
      </c>
      <c r="T136" s="18">
        <v>1000</v>
      </c>
      <c r="U136" s="18">
        <v>15500</v>
      </c>
      <c r="V136" s="18" t="s">
        <v>25</v>
      </c>
      <c r="W136" s="18">
        <v>131000</v>
      </c>
      <c r="X136" s="18">
        <v>1000</v>
      </c>
      <c r="Y136" s="18">
        <v>15500</v>
      </c>
      <c r="Z136" s="18" t="s">
        <v>25</v>
      </c>
      <c r="AA136" s="18">
        <v>131000</v>
      </c>
      <c r="AB136" s="18" t="s">
        <v>185</v>
      </c>
      <c r="AC136" s="18" t="s">
        <v>185</v>
      </c>
      <c r="AD136" s="18" t="s">
        <v>185</v>
      </c>
      <c r="AE136" s="18" t="s">
        <v>185</v>
      </c>
      <c r="AF136" s="18" t="s">
        <v>185</v>
      </c>
      <c r="AG136" s="18" t="s">
        <v>185</v>
      </c>
      <c r="AH136" s="18" t="s">
        <v>185</v>
      </c>
      <c r="AI136" s="18" t="s">
        <v>197</v>
      </c>
      <c r="AJ136" s="18" t="s">
        <v>185</v>
      </c>
      <c r="AK136" s="18">
        <v>53000</v>
      </c>
      <c r="AL136" s="18">
        <v>12.943396226000001</v>
      </c>
    </row>
    <row r="137" spans="1:38" x14ac:dyDescent="0.3">
      <c r="A137" s="18" t="s">
        <v>75</v>
      </c>
      <c r="B137" s="18" t="s">
        <v>201</v>
      </c>
      <c r="C137" s="18" t="s">
        <v>185</v>
      </c>
      <c r="D137" s="18" t="s">
        <v>78</v>
      </c>
      <c r="E137" s="18" t="s">
        <v>182</v>
      </c>
      <c r="F137" s="18">
        <v>2011</v>
      </c>
      <c r="G137" s="18" t="s">
        <v>185</v>
      </c>
      <c r="H137" s="18" t="s">
        <v>185</v>
      </c>
      <c r="I137" s="18" t="s">
        <v>185</v>
      </c>
      <c r="J137" s="18" t="s">
        <v>185</v>
      </c>
      <c r="K137" s="18">
        <v>63000</v>
      </c>
      <c r="L137" s="18">
        <v>1000</v>
      </c>
      <c r="M137" s="18">
        <v>4390</v>
      </c>
      <c r="N137" s="18" t="s">
        <v>25</v>
      </c>
      <c r="O137" s="18">
        <v>63000</v>
      </c>
      <c r="P137" s="18">
        <v>1000</v>
      </c>
      <c r="Q137" s="18">
        <v>4390</v>
      </c>
      <c r="R137" s="18" t="s">
        <v>25</v>
      </c>
      <c r="S137" s="18">
        <v>563000</v>
      </c>
      <c r="T137" s="18">
        <v>1000</v>
      </c>
      <c r="U137" s="18">
        <v>36500</v>
      </c>
      <c r="V137" s="18" t="s">
        <v>25</v>
      </c>
      <c r="W137" s="18">
        <v>563000</v>
      </c>
      <c r="X137" s="18">
        <v>1000</v>
      </c>
      <c r="Y137" s="18">
        <v>36500</v>
      </c>
      <c r="Z137" s="18" t="s">
        <v>25</v>
      </c>
      <c r="AA137" s="18">
        <v>563000</v>
      </c>
      <c r="AB137" s="18" t="s">
        <v>185</v>
      </c>
      <c r="AC137" s="18" t="s">
        <v>185</v>
      </c>
      <c r="AD137" s="18" t="s">
        <v>185</v>
      </c>
      <c r="AE137" s="18" t="s">
        <v>185</v>
      </c>
      <c r="AF137" s="18" t="s">
        <v>185</v>
      </c>
      <c r="AG137" s="18" t="s">
        <v>185</v>
      </c>
      <c r="AH137" s="18" t="s">
        <v>185</v>
      </c>
      <c r="AI137" s="18" t="s">
        <v>197</v>
      </c>
      <c r="AJ137" s="18" t="s">
        <v>185</v>
      </c>
      <c r="AK137" s="18">
        <v>63000</v>
      </c>
      <c r="AL137" s="18">
        <v>6.9682539683</v>
      </c>
    </row>
    <row r="138" spans="1:38" x14ac:dyDescent="0.3">
      <c r="A138" s="18" t="s">
        <v>75</v>
      </c>
      <c r="B138" s="18" t="s">
        <v>202</v>
      </c>
      <c r="C138" s="18" t="s">
        <v>185</v>
      </c>
      <c r="D138" s="18" t="s">
        <v>78</v>
      </c>
      <c r="E138" s="18" t="s">
        <v>182</v>
      </c>
      <c r="F138" s="18">
        <v>2011</v>
      </c>
      <c r="G138" s="18" t="s">
        <v>185</v>
      </c>
      <c r="H138" s="18" t="s">
        <v>185</v>
      </c>
      <c r="I138" s="18" t="s">
        <v>185</v>
      </c>
      <c r="J138" s="18" t="s">
        <v>185</v>
      </c>
      <c r="K138" s="18">
        <v>27000</v>
      </c>
      <c r="L138" s="18">
        <v>1000</v>
      </c>
      <c r="M138" s="18">
        <v>1950</v>
      </c>
      <c r="N138" s="18" t="s">
        <v>25</v>
      </c>
      <c r="O138" s="18">
        <v>27000</v>
      </c>
      <c r="P138" s="18">
        <v>1000</v>
      </c>
      <c r="Q138" s="18">
        <v>1950</v>
      </c>
      <c r="R138" s="18" t="s">
        <v>25</v>
      </c>
      <c r="S138" s="18">
        <v>324000</v>
      </c>
      <c r="T138" s="18">
        <v>1000</v>
      </c>
      <c r="U138" s="18">
        <v>28500</v>
      </c>
      <c r="V138" s="18" t="s">
        <v>25</v>
      </c>
      <c r="W138" s="18">
        <v>324000</v>
      </c>
      <c r="X138" s="18">
        <v>1000</v>
      </c>
      <c r="Y138" s="18">
        <v>28500</v>
      </c>
      <c r="Z138" s="18" t="s">
        <v>25</v>
      </c>
      <c r="AA138" s="18">
        <v>324000</v>
      </c>
      <c r="AB138" s="18" t="s">
        <v>185</v>
      </c>
      <c r="AC138" s="18" t="s">
        <v>185</v>
      </c>
      <c r="AD138" s="18" t="s">
        <v>185</v>
      </c>
      <c r="AE138" s="18" t="s">
        <v>185</v>
      </c>
      <c r="AF138" s="18" t="s">
        <v>185</v>
      </c>
      <c r="AG138" s="18" t="s">
        <v>185</v>
      </c>
      <c r="AH138" s="18" t="s">
        <v>185</v>
      </c>
      <c r="AI138" s="18" t="s">
        <v>197</v>
      </c>
      <c r="AJ138" s="18" t="s">
        <v>185</v>
      </c>
      <c r="AK138" s="18">
        <v>27000</v>
      </c>
      <c r="AL138" s="18">
        <v>7.2222222222000001</v>
      </c>
    </row>
    <row r="139" spans="1:38" x14ac:dyDescent="0.3">
      <c r="A139" s="18" t="s">
        <v>75</v>
      </c>
      <c r="B139" s="18" t="s">
        <v>203</v>
      </c>
      <c r="C139" s="18" t="s">
        <v>185</v>
      </c>
      <c r="D139" s="18" t="s">
        <v>78</v>
      </c>
      <c r="E139" s="18" t="s">
        <v>182</v>
      </c>
      <c r="F139" s="18">
        <v>2011</v>
      </c>
      <c r="G139" s="18" t="s">
        <v>185</v>
      </c>
      <c r="H139" s="18" t="s">
        <v>185</v>
      </c>
      <c r="I139" s="18" t="s">
        <v>185</v>
      </c>
      <c r="J139" s="18" t="s">
        <v>185</v>
      </c>
      <c r="K139" s="18">
        <v>51000</v>
      </c>
      <c r="L139" s="18">
        <v>1000</v>
      </c>
      <c r="M139" s="18">
        <v>2270</v>
      </c>
      <c r="N139" s="18" t="s">
        <v>24</v>
      </c>
      <c r="O139" s="18">
        <v>51000</v>
      </c>
      <c r="P139" s="18">
        <v>1000</v>
      </c>
      <c r="Q139" s="18">
        <v>2270</v>
      </c>
      <c r="R139" s="18" t="s">
        <v>24</v>
      </c>
      <c r="S139" s="18">
        <v>557000</v>
      </c>
      <c r="T139" s="18">
        <v>1000</v>
      </c>
      <c r="U139" s="18">
        <v>35000</v>
      </c>
      <c r="V139" s="18" t="s">
        <v>25</v>
      </c>
      <c r="W139" s="18">
        <v>557000</v>
      </c>
      <c r="X139" s="18">
        <v>1000</v>
      </c>
      <c r="Y139" s="18">
        <v>35000</v>
      </c>
      <c r="Z139" s="18" t="s">
        <v>25</v>
      </c>
      <c r="AA139" s="18">
        <v>557000</v>
      </c>
      <c r="AB139" s="18" t="s">
        <v>185</v>
      </c>
      <c r="AC139" s="18" t="s">
        <v>185</v>
      </c>
      <c r="AD139" s="18" t="s">
        <v>185</v>
      </c>
      <c r="AE139" s="18" t="s">
        <v>185</v>
      </c>
      <c r="AF139" s="18" t="s">
        <v>185</v>
      </c>
      <c r="AG139" s="18" t="s">
        <v>185</v>
      </c>
      <c r="AH139" s="18" t="s">
        <v>185</v>
      </c>
      <c r="AI139" s="18" t="s">
        <v>197</v>
      </c>
      <c r="AJ139" s="18" t="s">
        <v>185</v>
      </c>
      <c r="AK139" s="18">
        <v>51000</v>
      </c>
      <c r="AL139" s="18">
        <v>4.4509803922</v>
      </c>
    </row>
    <row r="140" spans="1:38" x14ac:dyDescent="0.3">
      <c r="A140" s="18" t="s">
        <v>75</v>
      </c>
      <c r="B140" s="18" t="s">
        <v>204</v>
      </c>
      <c r="C140" s="18" t="s">
        <v>185</v>
      </c>
      <c r="D140" s="18" t="s">
        <v>78</v>
      </c>
      <c r="E140" s="18" t="s">
        <v>182</v>
      </c>
      <c r="F140" s="18">
        <v>2011</v>
      </c>
      <c r="G140" s="18" t="s">
        <v>185</v>
      </c>
      <c r="H140" s="18" t="s">
        <v>185</v>
      </c>
      <c r="I140" s="18" t="s">
        <v>185</v>
      </c>
      <c r="J140" s="18" t="s">
        <v>185</v>
      </c>
      <c r="K140" s="18">
        <v>44000</v>
      </c>
      <c r="L140" s="18">
        <v>1000</v>
      </c>
      <c r="M140" s="18">
        <v>1790</v>
      </c>
      <c r="N140" s="18" t="s">
        <v>24</v>
      </c>
      <c r="O140" s="18">
        <v>44000</v>
      </c>
      <c r="P140" s="18">
        <v>1000</v>
      </c>
      <c r="Q140" s="18">
        <v>1790</v>
      </c>
      <c r="R140" s="18" t="s">
        <v>24</v>
      </c>
      <c r="S140" s="18">
        <v>739000</v>
      </c>
      <c r="T140" s="18">
        <v>1000</v>
      </c>
      <c r="U140" s="18">
        <v>33400</v>
      </c>
      <c r="V140" s="18" t="s">
        <v>24</v>
      </c>
      <c r="W140" s="18">
        <v>739000</v>
      </c>
      <c r="X140" s="18">
        <v>1000</v>
      </c>
      <c r="Y140" s="18">
        <v>33400</v>
      </c>
      <c r="Z140" s="18" t="s">
        <v>24</v>
      </c>
      <c r="AA140" s="18">
        <v>739000</v>
      </c>
      <c r="AB140" s="18" t="s">
        <v>185</v>
      </c>
      <c r="AC140" s="18" t="s">
        <v>185</v>
      </c>
      <c r="AD140" s="18" t="s">
        <v>185</v>
      </c>
      <c r="AE140" s="18" t="s">
        <v>185</v>
      </c>
      <c r="AF140" s="18" t="s">
        <v>185</v>
      </c>
      <c r="AG140" s="18" t="s">
        <v>185</v>
      </c>
      <c r="AH140" s="18" t="s">
        <v>185</v>
      </c>
      <c r="AI140" s="18" t="s">
        <v>197</v>
      </c>
      <c r="AJ140" s="18" t="s">
        <v>185</v>
      </c>
      <c r="AK140" s="18">
        <v>44000</v>
      </c>
      <c r="AL140" s="18">
        <v>4.0681818182000002</v>
      </c>
    </row>
    <row r="141" spans="1:38" x14ac:dyDescent="0.3">
      <c r="A141" s="18" t="s">
        <v>75</v>
      </c>
      <c r="B141" s="18" t="s">
        <v>205</v>
      </c>
      <c r="C141" s="18" t="s">
        <v>185</v>
      </c>
      <c r="D141" s="18" t="s">
        <v>78</v>
      </c>
      <c r="E141" s="18" t="s">
        <v>182</v>
      </c>
      <c r="F141" s="18">
        <v>2011</v>
      </c>
      <c r="G141" s="18" t="s">
        <v>185</v>
      </c>
      <c r="H141" s="18" t="s">
        <v>185</v>
      </c>
      <c r="I141" s="18" t="s">
        <v>185</v>
      </c>
      <c r="J141" s="18" t="s">
        <v>185</v>
      </c>
      <c r="K141" s="18">
        <v>41000</v>
      </c>
      <c r="L141" s="18">
        <v>1000</v>
      </c>
      <c r="M141" s="18">
        <v>2790</v>
      </c>
      <c r="N141" s="18" t="s">
        <v>25</v>
      </c>
      <c r="O141" s="18">
        <v>41000</v>
      </c>
      <c r="P141" s="18">
        <v>1000</v>
      </c>
      <c r="Q141" s="18">
        <v>2790</v>
      </c>
      <c r="R141" s="18" t="s">
        <v>25</v>
      </c>
      <c r="S141" s="18">
        <v>344000</v>
      </c>
      <c r="T141" s="18">
        <v>1000</v>
      </c>
      <c r="U141" s="18">
        <v>25600</v>
      </c>
      <c r="V141" s="18" t="s">
        <v>25</v>
      </c>
      <c r="W141" s="18">
        <v>344000</v>
      </c>
      <c r="X141" s="18">
        <v>1000</v>
      </c>
      <c r="Y141" s="18">
        <v>25600</v>
      </c>
      <c r="Z141" s="18" t="s">
        <v>25</v>
      </c>
      <c r="AA141" s="18">
        <v>344000</v>
      </c>
      <c r="AB141" s="18" t="s">
        <v>185</v>
      </c>
      <c r="AC141" s="18" t="s">
        <v>185</v>
      </c>
      <c r="AD141" s="18" t="s">
        <v>185</v>
      </c>
      <c r="AE141" s="18" t="s">
        <v>185</v>
      </c>
      <c r="AF141" s="18" t="s">
        <v>185</v>
      </c>
      <c r="AG141" s="18" t="s">
        <v>185</v>
      </c>
      <c r="AH141" s="18" t="s">
        <v>185</v>
      </c>
      <c r="AI141" s="18" t="s">
        <v>197</v>
      </c>
      <c r="AJ141" s="18" t="s">
        <v>185</v>
      </c>
      <c r="AK141" s="18">
        <v>41000</v>
      </c>
      <c r="AL141" s="18">
        <v>6.8048780488</v>
      </c>
    </row>
    <row r="142" spans="1:38" x14ac:dyDescent="0.3">
      <c r="A142" s="18" t="s">
        <v>75</v>
      </c>
      <c r="B142" s="18" t="s">
        <v>206</v>
      </c>
      <c r="C142" s="18" t="s">
        <v>185</v>
      </c>
      <c r="D142" s="18" t="s">
        <v>78</v>
      </c>
      <c r="E142" s="18" t="s">
        <v>182</v>
      </c>
      <c r="F142" s="18">
        <v>2011</v>
      </c>
      <c r="G142" s="18" t="s">
        <v>185</v>
      </c>
      <c r="H142" s="18" t="s">
        <v>185</v>
      </c>
      <c r="I142" s="18" t="s">
        <v>185</v>
      </c>
      <c r="J142" s="18" t="s">
        <v>185</v>
      </c>
      <c r="K142" s="18">
        <v>19700</v>
      </c>
      <c r="L142" s="18">
        <v>1000</v>
      </c>
      <c r="M142" s="18">
        <v>2180</v>
      </c>
      <c r="N142" s="18" t="s">
        <v>25</v>
      </c>
      <c r="O142" s="18">
        <v>19700</v>
      </c>
      <c r="P142" s="18">
        <v>1000</v>
      </c>
      <c r="Q142" s="18">
        <v>2180</v>
      </c>
      <c r="R142" s="18" t="s">
        <v>25</v>
      </c>
      <c r="S142" s="18">
        <v>448000</v>
      </c>
      <c r="T142" s="18">
        <v>1000</v>
      </c>
      <c r="U142" s="18">
        <v>28900</v>
      </c>
      <c r="V142" s="18" t="s">
        <v>25</v>
      </c>
      <c r="W142" s="18">
        <v>448000</v>
      </c>
      <c r="X142" s="18">
        <v>1000</v>
      </c>
      <c r="Y142" s="18">
        <v>28900</v>
      </c>
      <c r="Z142" s="18" t="s">
        <v>25</v>
      </c>
      <c r="AA142" s="18">
        <v>448000</v>
      </c>
      <c r="AB142" s="18" t="s">
        <v>185</v>
      </c>
      <c r="AC142" s="18" t="s">
        <v>185</v>
      </c>
      <c r="AD142" s="18" t="s">
        <v>185</v>
      </c>
      <c r="AE142" s="18" t="s">
        <v>185</v>
      </c>
      <c r="AF142" s="18" t="s">
        <v>185</v>
      </c>
      <c r="AG142" s="18" t="s">
        <v>185</v>
      </c>
      <c r="AH142" s="18" t="s">
        <v>185</v>
      </c>
      <c r="AI142" s="18" t="s">
        <v>197</v>
      </c>
      <c r="AJ142" s="18" t="s">
        <v>185</v>
      </c>
      <c r="AK142" s="18">
        <v>19700</v>
      </c>
      <c r="AL142" s="18">
        <v>11.065989847999999</v>
      </c>
    </row>
    <row r="143" spans="1:38" x14ac:dyDescent="0.3">
      <c r="A143" s="18" t="s">
        <v>75</v>
      </c>
      <c r="B143" s="18" t="s">
        <v>207</v>
      </c>
      <c r="C143" s="18" t="s">
        <v>185</v>
      </c>
      <c r="D143" s="18" t="s">
        <v>78</v>
      </c>
      <c r="E143" s="18" t="s">
        <v>182</v>
      </c>
      <c r="F143" s="18">
        <v>2011</v>
      </c>
      <c r="G143" s="18" t="s">
        <v>185</v>
      </c>
      <c r="H143" s="18" t="s">
        <v>185</v>
      </c>
      <c r="I143" s="18" t="s">
        <v>185</v>
      </c>
      <c r="J143" s="18" t="s">
        <v>185</v>
      </c>
      <c r="K143" s="18">
        <v>33000</v>
      </c>
      <c r="L143" s="18">
        <v>1000</v>
      </c>
      <c r="M143" s="18">
        <v>2920</v>
      </c>
      <c r="N143" s="18" t="s">
        <v>25</v>
      </c>
      <c r="O143" s="18">
        <v>33000</v>
      </c>
      <c r="P143" s="18">
        <v>1000</v>
      </c>
      <c r="Q143" s="18">
        <v>2920</v>
      </c>
      <c r="R143" s="18" t="s">
        <v>25</v>
      </c>
      <c r="S143" s="18">
        <v>316000</v>
      </c>
      <c r="T143" s="18">
        <v>1000</v>
      </c>
      <c r="U143" s="18">
        <v>30300</v>
      </c>
      <c r="V143" s="18" t="s">
        <v>25</v>
      </c>
      <c r="W143" s="18">
        <v>316000</v>
      </c>
      <c r="X143" s="18">
        <v>1000</v>
      </c>
      <c r="Y143" s="18">
        <v>30300</v>
      </c>
      <c r="Z143" s="18" t="s">
        <v>25</v>
      </c>
      <c r="AA143" s="18">
        <v>316000</v>
      </c>
      <c r="AB143" s="18" t="s">
        <v>185</v>
      </c>
      <c r="AC143" s="18" t="s">
        <v>185</v>
      </c>
      <c r="AD143" s="18" t="s">
        <v>185</v>
      </c>
      <c r="AE143" s="18" t="s">
        <v>185</v>
      </c>
      <c r="AF143" s="18" t="s">
        <v>185</v>
      </c>
      <c r="AG143" s="18" t="s">
        <v>185</v>
      </c>
      <c r="AH143" s="18" t="s">
        <v>185</v>
      </c>
      <c r="AI143" s="18" t="s">
        <v>208</v>
      </c>
      <c r="AJ143" s="18" t="s">
        <v>185</v>
      </c>
      <c r="AK143" s="18">
        <v>33000</v>
      </c>
      <c r="AL143" s="18">
        <v>8.8484848485000001</v>
      </c>
    </row>
    <row r="144" spans="1:38" x14ac:dyDescent="0.3">
      <c r="A144" s="18" t="s">
        <v>75</v>
      </c>
      <c r="B144" s="18" t="s">
        <v>209</v>
      </c>
      <c r="C144" s="18" t="s">
        <v>185</v>
      </c>
      <c r="D144" s="18" t="s">
        <v>78</v>
      </c>
      <c r="E144" s="18" t="s">
        <v>182</v>
      </c>
      <c r="F144" s="18">
        <v>2011</v>
      </c>
      <c r="G144" s="18" t="s">
        <v>185</v>
      </c>
      <c r="H144" s="18" t="s">
        <v>185</v>
      </c>
      <c r="I144" s="18" t="s">
        <v>185</v>
      </c>
      <c r="J144" s="18" t="s">
        <v>185</v>
      </c>
      <c r="K144" s="18">
        <v>64000</v>
      </c>
      <c r="L144" s="18">
        <v>1000</v>
      </c>
      <c r="M144" s="18">
        <v>2490</v>
      </c>
      <c r="N144" s="18" t="s">
        <v>24</v>
      </c>
      <c r="O144" s="18">
        <v>64000</v>
      </c>
      <c r="P144" s="18">
        <v>1000</v>
      </c>
      <c r="Q144" s="18">
        <v>2490</v>
      </c>
      <c r="R144" s="18" t="s">
        <v>24</v>
      </c>
      <c r="S144" s="18">
        <v>406000</v>
      </c>
      <c r="T144" s="18">
        <v>1000</v>
      </c>
      <c r="U144" s="18">
        <v>29600</v>
      </c>
      <c r="V144" s="18" t="s">
        <v>25</v>
      </c>
      <c r="W144" s="18">
        <v>406000</v>
      </c>
      <c r="X144" s="18">
        <v>1000</v>
      </c>
      <c r="Y144" s="18">
        <v>29600</v>
      </c>
      <c r="Z144" s="18" t="s">
        <v>25</v>
      </c>
      <c r="AA144" s="18">
        <v>406000</v>
      </c>
      <c r="AB144" s="18" t="s">
        <v>185</v>
      </c>
      <c r="AC144" s="18" t="s">
        <v>185</v>
      </c>
      <c r="AD144" s="18" t="s">
        <v>185</v>
      </c>
      <c r="AE144" s="18" t="s">
        <v>185</v>
      </c>
      <c r="AF144" s="18" t="s">
        <v>185</v>
      </c>
      <c r="AG144" s="18" t="s">
        <v>185</v>
      </c>
      <c r="AH144" s="18" t="s">
        <v>185</v>
      </c>
      <c r="AI144" s="18" t="s">
        <v>208</v>
      </c>
      <c r="AJ144" s="18" t="s">
        <v>185</v>
      </c>
      <c r="AK144" s="18">
        <v>64000</v>
      </c>
      <c r="AL144" s="18">
        <v>3.890625</v>
      </c>
    </row>
    <row r="145" spans="1:38" x14ac:dyDescent="0.3">
      <c r="A145" s="18" t="s">
        <v>75</v>
      </c>
      <c r="B145" s="18" t="s">
        <v>185</v>
      </c>
      <c r="C145" s="18" t="s">
        <v>185</v>
      </c>
      <c r="D145" s="18" t="s">
        <v>78</v>
      </c>
      <c r="E145" s="18" t="s">
        <v>182</v>
      </c>
      <c r="F145" s="18">
        <v>2011</v>
      </c>
      <c r="G145" s="18" t="s">
        <v>40</v>
      </c>
      <c r="H145" s="18" t="s">
        <v>185</v>
      </c>
      <c r="I145" s="18" t="s">
        <v>185</v>
      </c>
      <c r="J145" s="18" t="s">
        <v>185</v>
      </c>
      <c r="K145" s="18">
        <v>34000</v>
      </c>
      <c r="L145" s="18">
        <v>1000</v>
      </c>
      <c r="M145" s="18">
        <v>583</v>
      </c>
      <c r="N145" s="18" t="s">
        <v>24</v>
      </c>
      <c r="O145" s="18">
        <v>34000</v>
      </c>
      <c r="P145" s="18">
        <v>1000</v>
      </c>
      <c r="Q145" s="18">
        <v>583</v>
      </c>
      <c r="R145" s="18" t="s">
        <v>24</v>
      </c>
      <c r="S145" s="18">
        <v>3613000</v>
      </c>
      <c r="T145" s="18">
        <v>1000</v>
      </c>
      <c r="U145" s="18">
        <v>35300</v>
      </c>
      <c r="V145" s="18" t="s">
        <v>24</v>
      </c>
      <c r="W145" s="18">
        <v>3613000</v>
      </c>
      <c r="X145" s="18">
        <v>1000</v>
      </c>
      <c r="Y145" s="18">
        <v>35300</v>
      </c>
      <c r="Z145" s="18" t="s">
        <v>24</v>
      </c>
      <c r="AA145" s="18">
        <v>3613000</v>
      </c>
      <c r="AB145" s="18" t="s">
        <v>185</v>
      </c>
      <c r="AC145" s="18" t="s">
        <v>185</v>
      </c>
      <c r="AD145" s="18" t="s">
        <v>185</v>
      </c>
      <c r="AE145" s="18" t="s">
        <v>185</v>
      </c>
      <c r="AF145" s="18" t="s">
        <v>185</v>
      </c>
      <c r="AG145" s="18" t="s">
        <v>185</v>
      </c>
      <c r="AH145" s="18" t="s">
        <v>185</v>
      </c>
      <c r="AI145" s="18" t="s">
        <v>185</v>
      </c>
      <c r="AJ145" s="18" t="s">
        <v>185</v>
      </c>
      <c r="AK145" s="18">
        <v>34000</v>
      </c>
      <c r="AL145" s="18">
        <v>1.7147058824000001</v>
      </c>
    </row>
    <row r="146" spans="1:38" x14ac:dyDescent="0.3">
      <c r="A146" s="18" t="s">
        <v>76</v>
      </c>
      <c r="B146" s="18" t="s">
        <v>185</v>
      </c>
      <c r="C146" s="18" t="s">
        <v>185</v>
      </c>
      <c r="D146" s="18" t="s">
        <v>78</v>
      </c>
      <c r="E146" s="18" t="s">
        <v>182</v>
      </c>
      <c r="F146" s="18">
        <v>2011</v>
      </c>
      <c r="G146" s="18" t="s">
        <v>40</v>
      </c>
      <c r="H146" s="18" t="s">
        <v>185</v>
      </c>
      <c r="I146" s="18" t="s">
        <v>185</v>
      </c>
      <c r="J146" s="18" t="s">
        <v>185</v>
      </c>
      <c r="K146" s="18">
        <v>34000</v>
      </c>
      <c r="L146" s="18">
        <v>1000</v>
      </c>
      <c r="M146" s="18">
        <v>583</v>
      </c>
      <c r="N146" s="18" t="s">
        <v>24</v>
      </c>
      <c r="O146" s="18">
        <v>34000</v>
      </c>
      <c r="P146" s="18">
        <v>1000</v>
      </c>
      <c r="Q146" s="18">
        <v>583</v>
      </c>
      <c r="R146" s="18" t="s">
        <v>24</v>
      </c>
      <c r="S146" s="18">
        <v>3613000</v>
      </c>
      <c r="T146" s="18">
        <v>1000</v>
      </c>
      <c r="U146" s="18">
        <v>35300</v>
      </c>
      <c r="V146" s="18" t="s">
        <v>24</v>
      </c>
      <c r="W146" s="18">
        <v>3613000</v>
      </c>
      <c r="X146" s="18">
        <v>1000</v>
      </c>
      <c r="Y146" s="18">
        <v>35300</v>
      </c>
      <c r="Z146" s="18" t="s">
        <v>24</v>
      </c>
      <c r="AA146" s="18">
        <v>3613000</v>
      </c>
      <c r="AB146" s="18" t="s">
        <v>185</v>
      </c>
      <c r="AC146" s="18" t="s">
        <v>185</v>
      </c>
      <c r="AD146" s="18" t="s">
        <v>185</v>
      </c>
      <c r="AE146" s="18" t="s">
        <v>185</v>
      </c>
      <c r="AF146" s="18" t="s">
        <v>185</v>
      </c>
      <c r="AG146" s="18" t="s">
        <v>185</v>
      </c>
      <c r="AH146" s="18" t="s">
        <v>185</v>
      </c>
      <c r="AI146" s="18" t="s">
        <v>185</v>
      </c>
      <c r="AJ146" s="18" t="s">
        <v>185</v>
      </c>
      <c r="AK146" s="18">
        <v>34000</v>
      </c>
      <c r="AL146" s="18">
        <v>1.7147058824000001</v>
      </c>
    </row>
    <row r="147" spans="1:38" x14ac:dyDescent="0.3">
      <c r="A147" s="18" t="s">
        <v>76</v>
      </c>
      <c r="B147" s="18" t="s">
        <v>186</v>
      </c>
      <c r="C147" s="18" t="s">
        <v>185</v>
      </c>
      <c r="D147" s="18" t="s">
        <v>78</v>
      </c>
      <c r="E147" s="18" t="s">
        <v>182</v>
      </c>
      <c r="F147" s="18">
        <v>2011</v>
      </c>
      <c r="G147" s="18" t="s">
        <v>40</v>
      </c>
      <c r="H147" s="18" t="s">
        <v>185</v>
      </c>
      <c r="I147" s="18" t="s">
        <v>185</v>
      </c>
      <c r="J147" s="18" t="s">
        <v>185</v>
      </c>
      <c r="K147" s="18">
        <v>67000</v>
      </c>
      <c r="L147" s="18">
        <v>1000</v>
      </c>
      <c r="M147" s="18">
        <v>4640</v>
      </c>
      <c r="N147" s="18" t="s">
        <v>25</v>
      </c>
      <c r="O147" s="18">
        <v>67000</v>
      </c>
      <c r="P147" s="18">
        <v>1000</v>
      </c>
      <c r="Q147" s="18">
        <v>4640</v>
      </c>
      <c r="R147" s="18" t="s">
        <v>25</v>
      </c>
      <c r="S147" s="18">
        <v>248000</v>
      </c>
      <c r="T147" s="18">
        <v>1000</v>
      </c>
      <c r="U147" s="18">
        <v>21300</v>
      </c>
      <c r="V147" s="18" t="s">
        <v>25</v>
      </c>
      <c r="W147" s="18">
        <v>248000</v>
      </c>
      <c r="X147" s="18">
        <v>1000</v>
      </c>
      <c r="Y147" s="18">
        <v>21300</v>
      </c>
      <c r="Z147" s="18" t="s">
        <v>25</v>
      </c>
      <c r="AA147" s="18">
        <v>248000</v>
      </c>
      <c r="AB147" s="18" t="s">
        <v>185</v>
      </c>
      <c r="AC147" s="18" t="s">
        <v>185</v>
      </c>
      <c r="AD147" s="18" t="s">
        <v>185</v>
      </c>
      <c r="AE147" s="18" t="s">
        <v>185</v>
      </c>
      <c r="AF147" s="18" t="s">
        <v>185</v>
      </c>
      <c r="AG147" s="18" t="s">
        <v>185</v>
      </c>
      <c r="AH147" s="18" t="s">
        <v>185</v>
      </c>
      <c r="AI147" s="18" t="s">
        <v>185</v>
      </c>
      <c r="AJ147" s="18" t="s">
        <v>187</v>
      </c>
      <c r="AK147" s="18">
        <v>67000</v>
      </c>
      <c r="AL147" s="18">
        <v>6.9253731343</v>
      </c>
    </row>
    <row r="148" spans="1:38" x14ac:dyDescent="0.3">
      <c r="A148" s="18" t="s">
        <v>76</v>
      </c>
      <c r="B148" s="18" t="s">
        <v>188</v>
      </c>
      <c r="C148" s="18" t="s">
        <v>185</v>
      </c>
      <c r="D148" s="18" t="s">
        <v>78</v>
      </c>
      <c r="E148" s="18" t="s">
        <v>182</v>
      </c>
      <c r="F148" s="18">
        <v>2011</v>
      </c>
      <c r="G148" s="18" t="s">
        <v>40</v>
      </c>
      <c r="H148" s="18" t="s">
        <v>185</v>
      </c>
      <c r="I148" s="18" t="s">
        <v>185</v>
      </c>
      <c r="J148" s="18" t="s">
        <v>185</v>
      </c>
      <c r="K148" s="18">
        <v>40000</v>
      </c>
      <c r="L148" s="18">
        <v>1000</v>
      </c>
      <c r="M148" s="18">
        <v>1180</v>
      </c>
      <c r="N148" s="18" t="s">
        <v>24</v>
      </c>
      <c r="O148" s="18">
        <v>40000</v>
      </c>
      <c r="P148" s="18">
        <v>1000</v>
      </c>
      <c r="Q148" s="18">
        <v>1180</v>
      </c>
      <c r="R148" s="18" t="s">
        <v>24</v>
      </c>
      <c r="S148" s="18">
        <v>803000</v>
      </c>
      <c r="T148" s="18">
        <v>1000</v>
      </c>
      <c r="U148" s="18">
        <v>36200</v>
      </c>
      <c r="V148" s="18" t="s">
        <v>24</v>
      </c>
      <c r="W148" s="18">
        <v>803000</v>
      </c>
      <c r="X148" s="18">
        <v>1000</v>
      </c>
      <c r="Y148" s="18">
        <v>36200</v>
      </c>
      <c r="Z148" s="18" t="s">
        <v>24</v>
      </c>
      <c r="AA148" s="18">
        <v>803000</v>
      </c>
      <c r="AB148" s="18" t="s">
        <v>185</v>
      </c>
      <c r="AC148" s="18" t="s">
        <v>185</v>
      </c>
      <c r="AD148" s="18" t="s">
        <v>185</v>
      </c>
      <c r="AE148" s="18" t="s">
        <v>185</v>
      </c>
      <c r="AF148" s="18" t="s">
        <v>185</v>
      </c>
      <c r="AG148" s="18" t="s">
        <v>185</v>
      </c>
      <c r="AH148" s="18" t="s">
        <v>185</v>
      </c>
      <c r="AI148" s="18" t="s">
        <v>185</v>
      </c>
      <c r="AJ148" s="18" t="s">
        <v>187</v>
      </c>
      <c r="AK148" s="18">
        <v>40000</v>
      </c>
      <c r="AL148" s="18">
        <v>2.95</v>
      </c>
    </row>
    <row r="149" spans="1:38" x14ac:dyDescent="0.3">
      <c r="A149" s="18" t="s">
        <v>76</v>
      </c>
      <c r="B149" s="18" t="s">
        <v>189</v>
      </c>
      <c r="C149" s="18" t="s">
        <v>185</v>
      </c>
      <c r="D149" s="18" t="s">
        <v>78</v>
      </c>
      <c r="E149" s="18" t="s">
        <v>182</v>
      </c>
      <c r="F149" s="18">
        <v>2011</v>
      </c>
      <c r="G149" s="18" t="s">
        <v>40</v>
      </c>
      <c r="H149" s="18" t="s">
        <v>185</v>
      </c>
      <c r="I149" s="18" t="s">
        <v>185</v>
      </c>
      <c r="J149" s="18" t="s">
        <v>185</v>
      </c>
      <c r="K149" s="18">
        <v>60000</v>
      </c>
      <c r="L149" s="18">
        <v>1000</v>
      </c>
      <c r="M149" s="18">
        <v>3480</v>
      </c>
      <c r="N149" s="18" t="s">
        <v>25</v>
      </c>
      <c r="O149" s="18">
        <v>60000</v>
      </c>
      <c r="P149" s="18">
        <v>1000</v>
      </c>
      <c r="Q149" s="18">
        <v>3480</v>
      </c>
      <c r="R149" s="18" t="s">
        <v>25</v>
      </c>
      <c r="S149" s="18">
        <v>93000</v>
      </c>
      <c r="T149" s="18">
        <v>1000</v>
      </c>
      <c r="U149" s="18">
        <v>11800</v>
      </c>
      <c r="V149" s="18" t="s">
        <v>25</v>
      </c>
      <c r="W149" s="18">
        <v>93000</v>
      </c>
      <c r="X149" s="18">
        <v>1000</v>
      </c>
      <c r="Y149" s="18">
        <v>11800</v>
      </c>
      <c r="Z149" s="18" t="s">
        <v>25</v>
      </c>
      <c r="AA149" s="18">
        <v>93000</v>
      </c>
      <c r="AB149" s="18" t="s">
        <v>185</v>
      </c>
      <c r="AC149" s="18" t="s">
        <v>185</v>
      </c>
      <c r="AD149" s="18" t="s">
        <v>185</v>
      </c>
      <c r="AE149" s="18" t="s">
        <v>185</v>
      </c>
      <c r="AF149" s="18" t="s">
        <v>185</v>
      </c>
      <c r="AG149" s="18" t="s">
        <v>185</v>
      </c>
      <c r="AH149" s="18" t="s">
        <v>185</v>
      </c>
      <c r="AI149" s="18" t="s">
        <v>185</v>
      </c>
      <c r="AJ149" s="18" t="s">
        <v>187</v>
      </c>
      <c r="AK149" s="18">
        <v>60000</v>
      </c>
      <c r="AL149" s="18">
        <v>5.8</v>
      </c>
    </row>
    <row r="150" spans="1:38" x14ac:dyDescent="0.3">
      <c r="A150" s="18" t="s">
        <v>76</v>
      </c>
      <c r="B150" s="18" t="s">
        <v>190</v>
      </c>
      <c r="C150" s="18" t="s">
        <v>185</v>
      </c>
      <c r="D150" s="18" t="s">
        <v>78</v>
      </c>
      <c r="E150" s="18" t="s">
        <v>182</v>
      </c>
      <c r="F150" s="18">
        <v>2011</v>
      </c>
      <c r="G150" s="18" t="s">
        <v>40</v>
      </c>
      <c r="H150" s="18" t="s">
        <v>185</v>
      </c>
      <c r="I150" s="18" t="s">
        <v>185</v>
      </c>
      <c r="J150" s="18" t="s">
        <v>185</v>
      </c>
      <c r="K150" s="18">
        <v>45000</v>
      </c>
      <c r="L150" s="18">
        <v>1000</v>
      </c>
      <c r="M150" s="18">
        <v>2130</v>
      </c>
      <c r="N150" s="18" t="s">
        <v>24</v>
      </c>
      <c r="O150" s="18">
        <v>45000</v>
      </c>
      <c r="P150" s="18">
        <v>1000</v>
      </c>
      <c r="Q150" s="18">
        <v>2130</v>
      </c>
      <c r="R150" s="18" t="s">
        <v>24</v>
      </c>
      <c r="S150" s="18">
        <v>295000</v>
      </c>
      <c r="T150" s="18">
        <v>1000</v>
      </c>
      <c r="U150" s="18">
        <v>19900</v>
      </c>
      <c r="V150" s="18" t="s">
        <v>25</v>
      </c>
      <c r="W150" s="18">
        <v>295000</v>
      </c>
      <c r="X150" s="18">
        <v>1000</v>
      </c>
      <c r="Y150" s="18">
        <v>19900</v>
      </c>
      <c r="Z150" s="18" t="s">
        <v>25</v>
      </c>
      <c r="AA150" s="18">
        <v>295000</v>
      </c>
      <c r="AB150" s="18" t="s">
        <v>185</v>
      </c>
      <c r="AC150" s="18" t="s">
        <v>185</v>
      </c>
      <c r="AD150" s="18" t="s">
        <v>185</v>
      </c>
      <c r="AE150" s="18" t="s">
        <v>185</v>
      </c>
      <c r="AF150" s="18" t="s">
        <v>185</v>
      </c>
      <c r="AG150" s="18" t="s">
        <v>185</v>
      </c>
      <c r="AH150" s="18" t="s">
        <v>185</v>
      </c>
      <c r="AI150" s="18" t="s">
        <v>185</v>
      </c>
      <c r="AJ150" s="18" t="s">
        <v>187</v>
      </c>
      <c r="AK150" s="18">
        <v>45000</v>
      </c>
      <c r="AL150" s="18">
        <v>4.7333333333000001</v>
      </c>
    </row>
    <row r="151" spans="1:38" x14ac:dyDescent="0.3">
      <c r="A151" s="18" t="s">
        <v>76</v>
      </c>
      <c r="B151" s="18" t="s">
        <v>191</v>
      </c>
      <c r="C151" s="18" t="s">
        <v>185</v>
      </c>
      <c r="D151" s="18" t="s">
        <v>78</v>
      </c>
      <c r="E151" s="18" t="s">
        <v>182</v>
      </c>
      <c r="F151" s="18">
        <v>2011</v>
      </c>
      <c r="G151" s="18" t="s">
        <v>40</v>
      </c>
      <c r="H151" s="18" t="s">
        <v>185</v>
      </c>
      <c r="I151" s="18" t="s">
        <v>185</v>
      </c>
      <c r="J151" s="18" t="s">
        <v>185</v>
      </c>
      <c r="K151" s="18">
        <v>47000</v>
      </c>
      <c r="L151" s="18">
        <v>1000</v>
      </c>
      <c r="M151" s="18">
        <v>1940</v>
      </c>
      <c r="N151" s="18" t="s">
        <v>24</v>
      </c>
      <c r="O151" s="18">
        <v>47000</v>
      </c>
      <c r="P151" s="18">
        <v>1000</v>
      </c>
      <c r="Q151" s="18">
        <v>1940</v>
      </c>
      <c r="R151" s="18" t="s">
        <v>24</v>
      </c>
      <c r="S151" s="18">
        <v>472000</v>
      </c>
      <c r="T151" s="18">
        <v>1000</v>
      </c>
      <c r="U151" s="18">
        <v>30100</v>
      </c>
      <c r="V151" s="18" t="s">
        <v>25</v>
      </c>
      <c r="W151" s="18">
        <v>472000</v>
      </c>
      <c r="X151" s="18">
        <v>1000</v>
      </c>
      <c r="Y151" s="18">
        <v>30100</v>
      </c>
      <c r="Z151" s="18" t="s">
        <v>25</v>
      </c>
      <c r="AA151" s="18">
        <v>472000</v>
      </c>
      <c r="AB151" s="18" t="s">
        <v>185</v>
      </c>
      <c r="AC151" s="18" t="s">
        <v>185</v>
      </c>
      <c r="AD151" s="18" t="s">
        <v>185</v>
      </c>
      <c r="AE151" s="18" t="s">
        <v>185</v>
      </c>
      <c r="AF151" s="18" t="s">
        <v>185</v>
      </c>
      <c r="AG151" s="18" t="s">
        <v>185</v>
      </c>
      <c r="AH151" s="18" t="s">
        <v>185</v>
      </c>
      <c r="AI151" s="18" t="s">
        <v>185</v>
      </c>
      <c r="AJ151" s="18" t="s">
        <v>187</v>
      </c>
      <c r="AK151" s="18">
        <v>47000</v>
      </c>
      <c r="AL151" s="18">
        <v>4.1276595745</v>
      </c>
    </row>
    <row r="152" spans="1:38" x14ac:dyDescent="0.3">
      <c r="A152" s="18" t="s">
        <v>76</v>
      </c>
      <c r="B152" s="18" t="s">
        <v>192</v>
      </c>
      <c r="C152" s="18" t="s">
        <v>185</v>
      </c>
      <c r="D152" s="18" t="s">
        <v>78</v>
      </c>
      <c r="E152" s="18" t="s">
        <v>182</v>
      </c>
      <c r="F152" s="18">
        <v>2011</v>
      </c>
      <c r="G152" s="18" t="s">
        <v>40</v>
      </c>
      <c r="H152" s="18" t="s">
        <v>185</v>
      </c>
      <c r="I152" s="18" t="s">
        <v>185</v>
      </c>
      <c r="J152" s="18" t="s">
        <v>185</v>
      </c>
      <c r="K152" s="18">
        <v>28000</v>
      </c>
      <c r="L152" s="18">
        <v>1000</v>
      </c>
      <c r="M152" s="18">
        <v>3130</v>
      </c>
      <c r="N152" s="18" t="s">
        <v>25</v>
      </c>
      <c r="O152" s="18">
        <v>28000</v>
      </c>
      <c r="P152" s="18">
        <v>1000</v>
      </c>
      <c r="Q152" s="18">
        <v>3130</v>
      </c>
      <c r="R152" s="18" t="s">
        <v>25</v>
      </c>
      <c r="S152" s="18">
        <v>141000</v>
      </c>
      <c r="T152" s="18">
        <v>1000</v>
      </c>
      <c r="U152" s="18">
        <v>15400</v>
      </c>
      <c r="V152" s="18" t="s">
        <v>25</v>
      </c>
      <c r="W152" s="18">
        <v>141000</v>
      </c>
      <c r="X152" s="18">
        <v>1000</v>
      </c>
      <c r="Y152" s="18">
        <v>15400</v>
      </c>
      <c r="Z152" s="18" t="s">
        <v>25</v>
      </c>
      <c r="AA152" s="18">
        <v>141000</v>
      </c>
      <c r="AB152" s="18" t="s">
        <v>185</v>
      </c>
      <c r="AC152" s="18" t="s">
        <v>185</v>
      </c>
      <c r="AD152" s="18" t="s">
        <v>185</v>
      </c>
      <c r="AE152" s="18" t="s">
        <v>185</v>
      </c>
      <c r="AF152" s="18" t="s">
        <v>185</v>
      </c>
      <c r="AG152" s="18" t="s">
        <v>185</v>
      </c>
      <c r="AH152" s="18" t="s">
        <v>185</v>
      </c>
      <c r="AI152" s="18" t="s">
        <v>185</v>
      </c>
      <c r="AJ152" s="18" t="s">
        <v>187</v>
      </c>
      <c r="AK152" s="18">
        <v>28000</v>
      </c>
      <c r="AL152" s="18">
        <v>11.178571429</v>
      </c>
    </row>
    <row r="153" spans="1:38" x14ac:dyDescent="0.3">
      <c r="A153" s="18" t="s">
        <v>76</v>
      </c>
      <c r="B153" s="18" t="s">
        <v>193</v>
      </c>
      <c r="C153" s="18" t="s">
        <v>185</v>
      </c>
      <c r="D153" s="18" t="s">
        <v>78</v>
      </c>
      <c r="E153" s="18" t="s">
        <v>182</v>
      </c>
      <c r="F153" s="18">
        <v>2011</v>
      </c>
      <c r="G153" s="18" t="s">
        <v>40</v>
      </c>
      <c r="H153" s="18" t="s">
        <v>185</v>
      </c>
      <c r="I153" s="18" t="s">
        <v>185</v>
      </c>
      <c r="J153" s="18" t="s">
        <v>185</v>
      </c>
      <c r="K153" s="18">
        <v>20000</v>
      </c>
      <c r="L153" s="18">
        <v>1000</v>
      </c>
      <c r="M153" s="18">
        <v>728</v>
      </c>
      <c r="N153" s="18" t="s">
        <v>24</v>
      </c>
      <c r="O153" s="18">
        <v>20000</v>
      </c>
      <c r="P153" s="18">
        <v>1000</v>
      </c>
      <c r="Q153" s="18">
        <v>728</v>
      </c>
      <c r="R153" s="18" t="s">
        <v>24</v>
      </c>
      <c r="S153" s="18">
        <v>1009000</v>
      </c>
      <c r="T153" s="18">
        <v>1000</v>
      </c>
      <c r="U153" s="18">
        <v>39200</v>
      </c>
      <c r="V153" s="18" t="s">
        <v>24</v>
      </c>
      <c r="W153" s="18">
        <v>1009000</v>
      </c>
      <c r="X153" s="18">
        <v>1000</v>
      </c>
      <c r="Y153" s="18">
        <v>39200</v>
      </c>
      <c r="Z153" s="18" t="s">
        <v>24</v>
      </c>
      <c r="AA153" s="18">
        <v>1009000</v>
      </c>
      <c r="AB153" s="18" t="s">
        <v>185</v>
      </c>
      <c r="AC153" s="18" t="s">
        <v>185</v>
      </c>
      <c r="AD153" s="18" t="s">
        <v>185</v>
      </c>
      <c r="AE153" s="18" t="s">
        <v>185</v>
      </c>
      <c r="AF153" s="18" t="s">
        <v>185</v>
      </c>
      <c r="AG153" s="18" t="s">
        <v>185</v>
      </c>
      <c r="AH153" s="18" t="s">
        <v>185</v>
      </c>
      <c r="AI153" s="18" t="s">
        <v>185</v>
      </c>
      <c r="AJ153" s="18" t="s">
        <v>187</v>
      </c>
      <c r="AK153" s="18">
        <v>20000</v>
      </c>
      <c r="AL153" s="18">
        <v>3.64</v>
      </c>
    </row>
    <row r="154" spans="1:38" x14ac:dyDescent="0.3">
      <c r="A154" s="18" t="s">
        <v>76</v>
      </c>
      <c r="B154" s="18" t="s">
        <v>194</v>
      </c>
      <c r="C154" s="18" t="s">
        <v>185</v>
      </c>
      <c r="D154" s="18" t="s">
        <v>78</v>
      </c>
      <c r="E154" s="18" t="s">
        <v>182</v>
      </c>
      <c r="F154" s="18">
        <v>2011</v>
      </c>
      <c r="G154" s="18" t="s">
        <v>40</v>
      </c>
      <c r="H154" s="18" t="s">
        <v>185</v>
      </c>
      <c r="I154" s="18" t="s">
        <v>185</v>
      </c>
      <c r="J154" s="18" t="s">
        <v>185</v>
      </c>
      <c r="K154" s="18">
        <v>26000</v>
      </c>
      <c r="L154" s="18">
        <v>1000</v>
      </c>
      <c r="M154" s="18">
        <v>2970</v>
      </c>
      <c r="N154" s="18" t="s">
        <v>25</v>
      </c>
      <c r="O154" s="18">
        <v>26000</v>
      </c>
      <c r="P154" s="18">
        <v>1000</v>
      </c>
      <c r="Q154" s="18">
        <v>2970</v>
      </c>
      <c r="R154" s="18" t="s">
        <v>25</v>
      </c>
      <c r="S154" s="18">
        <v>59000</v>
      </c>
      <c r="T154" s="18">
        <v>1000</v>
      </c>
      <c r="U154" s="18">
        <v>8670</v>
      </c>
      <c r="V154" s="18" t="s">
        <v>25</v>
      </c>
      <c r="W154" s="18">
        <v>59000</v>
      </c>
      <c r="X154" s="18">
        <v>1000</v>
      </c>
      <c r="Y154" s="18">
        <v>8670</v>
      </c>
      <c r="Z154" s="18" t="s">
        <v>25</v>
      </c>
      <c r="AA154" s="18">
        <v>59000</v>
      </c>
      <c r="AB154" s="18" t="s">
        <v>185</v>
      </c>
      <c r="AC154" s="18" t="s">
        <v>185</v>
      </c>
      <c r="AD154" s="18" t="s">
        <v>185</v>
      </c>
      <c r="AE154" s="18" t="s">
        <v>185</v>
      </c>
      <c r="AF154" s="18" t="s">
        <v>185</v>
      </c>
      <c r="AG154" s="18" t="s">
        <v>185</v>
      </c>
      <c r="AH154" s="18" t="s">
        <v>185</v>
      </c>
      <c r="AI154" s="18" t="s">
        <v>185</v>
      </c>
      <c r="AJ154" s="18" t="s">
        <v>187</v>
      </c>
      <c r="AK154" s="18">
        <v>26000</v>
      </c>
      <c r="AL154" s="18">
        <v>11.423076923</v>
      </c>
    </row>
    <row r="155" spans="1:38" x14ac:dyDescent="0.3">
      <c r="A155" s="18" t="s">
        <v>76</v>
      </c>
      <c r="B155" s="18" t="s">
        <v>196</v>
      </c>
      <c r="C155" s="18" t="s">
        <v>185</v>
      </c>
      <c r="D155" s="18" t="s">
        <v>78</v>
      </c>
      <c r="E155" s="18" t="s">
        <v>182</v>
      </c>
      <c r="F155" s="18">
        <v>2011</v>
      </c>
      <c r="G155" s="18" t="s">
        <v>40</v>
      </c>
      <c r="H155" s="18" t="s">
        <v>185</v>
      </c>
      <c r="I155" s="18" t="s">
        <v>185</v>
      </c>
      <c r="J155" s="18" t="s">
        <v>185</v>
      </c>
      <c r="K155" s="18">
        <v>31000</v>
      </c>
      <c r="L155" s="18">
        <v>1000</v>
      </c>
      <c r="M155" s="18">
        <v>2220</v>
      </c>
      <c r="N155" s="18" t="s">
        <v>25</v>
      </c>
      <c r="O155" s="18">
        <v>31000</v>
      </c>
      <c r="P155" s="18">
        <v>1000</v>
      </c>
      <c r="Q155" s="18">
        <v>2220</v>
      </c>
      <c r="R155" s="18" t="s">
        <v>25</v>
      </c>
      <c r="S155" s="18">
        <v>103000</v>
      </c>
      <c r="T155" s="18">
        <v>1000</v>
      </c>
      <c r="U155" s="18">
        <v>12800</v>
      </c>
      <c r="V155" s="18" t="s">
        <v>25</v>
      </c>
      <c r="W155" s="18">
        <v>103000</v>
      </c>
      <c r="X155" s="18">
        <v>1000</v>
      </c>
      <c r="Y155" s="18">
        <v>12800</v>
      </c>
      <c r="Z155" s="18" t="s">
        <v>25</v>
      </c>
      <c r="AA155" s="18">
        <v>103000</v>
      </c>
      <c r="AB155" s="18" t="s">
        <v>185</v>
      </c>
      <c r="AC155" s="18" t="s">
        <v>185</v>
      </c>
      <c r="AD155" s="18" t="s">
        <v>185</v>
      </c>
      <c r="AE155" s="18" t="s">
        <v>185</v>
      </c>
      <c r="AF155" s="18" t="s">
        <v>185</v>
      </c>
      <c r="AG155" s="18" t="s">
        <v>185</v>
      </c>
      <c r="AH155" s="18" t="s">
        <v>185</v>
      </c>
      <c r="AI155" s="18" t="s">
        <v>185</v>
      </c>
      <c r="AJ155" s="18" t="s">
        <v>197</v>
      </c>
      <c r="AK155" s="18">
        <v>31000</v>
      </c>
      <c r="AL155" s="18">
        <v>7.1612903226000002</v>
      </c>
    </row>
    <row r="156" spans="1:38" x14ac:dyDescent="0.3">
      <c r="A156" s="18" t="s">
        <v>75</v>
      </c>
      <c r="B156" s="18" t="s">
        <v>188</v>
      </c>
      <c r="C156" s="18" t="s">
        <v>185</v>
      </c>
      <c r="D156" s="18" t="s">
        <v>78</v>
      </c>
      <c r="E156" s="18" t="s">
        <v>182</v>
      </c>
      <c r="F156" s="18">
        <v>2011</v>
      </c>
      <c r="G156" s="18" t="s">
        <v>40</v>
      </c>
      <c r="H156" s="18" t="s">
        <v>185</v>
      </c>
      <c r="I156" s="18" t="s">
        <v>185</v>
      </c>
      <c r="J156" s="18" t="s">
        <v>185</v>
      </c>
      <c r="K156" s="18"/>
      <c r="L156" s="18"/>
      <c r="M156" s="18"/>
      <c r="N156" s="18" t="s">
        <v>55</v>
      </c>
      <c r="O156" s="18"/>
      <c r="P156" s="18"/>
      <c r="Q156" s="18"/>
      <c r="R156" s="18" t="s">
        <v>55</v>
      </c>
      <c r="S156" s="18">
        <v>1000</v>
      </c>
      <c r="T156" s="18">
        <v>537</v>
      </c>
      <c r="U156" s="18">
        <v>1160</v>
      </c>
      <c r="V156" s="18" t="s">
        <v>50</v>
      </c>
      <c r="W156" s="18">
        <v>1000</v>
      </c>
      <c r="X156" s="18">
        <v>537</v>
      </c>
      <c r="Y156" s="18">
        <v>1160</v>
      </c>
      <c r="Z156" s="18" t="s">
        <v>50</v>
      </c>
      <c r="AA156" s="18">
        <v>1000</v>
      </c>
      <c r="AB156" s="18" t="s">
        <v>185</v>
      </c>
      <c r="AC156" s="18" t="s">
        <v>185</v>
      </c>
      <c r="AD156" s="18" t="s">
        <v>185</v>
      </c>
      <c r="AE156" s="18" t="s">
        <v>185</v>
      </c>
      <c r="AF156" s="18" t="s">
        <v>185</v>
      </c>
      <c r="AG156" s="18" t="s">
        <v>185</v>
      </c>
      <c r="AH156" s="18" t="s">
        <v>185</v>
      </c>
      <c r="AI156" s="18" t="s">
        <v>187</v>
      </c>
      <c r="AJ156" s="18" t="s">
        <v>185</v>
      </c>
      <c r="AK156" s="18"/>
      <c r="AL156" s="18"/>
    </row>
    <row r="157" spans="1:38" x14ac:dyDescent="0.3">
      <c r="A157" s="18" t="s">
        <v>75</v>
      </c>
      <c r="B157" s="18" t="s">
        <v>189</v>
      </c>
      <c r="C157" s="18" t="s">
        <v>185</v>
      </c>
      <c r="D157" s="18" t="s">
        <v>78</v>
      </c>
      <c r="E157" s="18" t="s">
        <v>182</v>
      </c>
      <c r="F157" s="18">
        <v>2011</v>
      </c>
      <c r="G157" s="18" t="s">
        <v>40</v>
      </c>
      <c r="H157" s="18" t="s">
        <v>185</v>
      </c>
      <c r="I157" s="18" t="s">
        <v>185</v>
      </c>
      <c r="J157" s="18" t="s">
        <v>185</v>
      </c>
      <c r="K157" s="18"/>
      <c r="L157" s="18"/>
      <c r="M157" s="18"/>
      <c r="N157" s="18" t="s">
        <v>55</v>
      </c>
      <c r="O157" s="18"/>
      <c r="P157" s="18"/>
      <c r="Q157" s="18"/>
      <c r="R157" s="18" t="s">
        <v>55</v>
      </c>
      <c r="S157" s="18">
        <v>0</v>
      </c>
      <c r="T157" s="18"/>
      <c r="U157" s="18"/>
      <c r="V157" s="18" t="s">
        <v>55</v>
      </c>
      <c r="W157" s="18">
        <v>0</v>
      </c>
      <c r="X157" s="18"/>
      <c r="Y157" s="18"/>
      <c r="Z157" s="18" t="s">
        <v>55</v>
      </c>
      <c r="AA157" s="18">
        <v>0</v>
      </c>
      <c r="AB157" s="18" t="s">
        <v>185</v>
      </c>
      <c r="AC157" s="18" t="s">
        <v>185</v>
      </c>
      <c r="AD157" s="18" t="s">
        <v>185</v>
      </c>
      <c r="AE157" s="18" t="s">
        <v>185</v>
      </c>
      <c r="AF157" s="18" t="s">
        <v>185</v>
      </c>
      <c r="AG157" s="18" t="s">
        <v>185</v>
      </c>
      <c r="AH157" s="18" t="s">
        <v>185</v>
      </c>
      <c r="AI157" s="18" t="s">
        <v>187</v>
      </c>
      <c r="AJ157" s="18" t="s">
        <v>185</v>
      </c>
      <c r="AK157" s="18"/>
      <c r="AL157" s="18"/>
    </row>
    <row r="158" spans="1:38" x14ac:dyDescent="0.3">
      <c r="A158" s="18" t="s">
        <v>75</v>
      </c>
      <c r="B158" s="18" t="s">
        <v>191</v>
      </c>
      <c r="C158" s="18" t="s">
        <v>185</v>
      </c>
      <c r="D158" s="18" t="s">
        <v>78</v>
      </c>
      <c r="E158" s="18" t="s">
        <v>182</v>
      </c>
      <c r="F158" s="18">
        <v>2011</v>
      </c>
      <c r="G158" s="18" t="s">
        <v>40</v>
      </c>
      <c r="H158" s="18" t="s">
        <v>185</v>
      </c>
      <c r="I158" s="18" t="s">
        <v>185</v>
      </c>
      <c r="J158" s="18" t="s">
        <v>185</v>
      </c>
      <c r="K158" s="18">
        <v>73000</v>
      </c>
      <c r="L158" s="18">
        <v>1000</v>
      </c>
      <c r="M158" s="18">
        <v>8450</v>
      </c>
      <c r="N158" s="18" t="s">
        <v>25</v>
      </c>
      <c r="O158" s="18">
        <v>73000</v>
      </c>
      <c r="P158" s="18">
        <v>1000</v>
      </c>
      <c r="Q158" s="18">
        <v>8450</v>
      </c>
      <c r="R158" s="18" t="s">
        <v>25</v>
      </c>
      <c r="S158" s="18">
        <v>16000</v>
      </c>
      <c r="T158" s="18">
        <v>1000</v>
      </c>
      <c r="U158" s="18">
        <v>4330</v>
      </c>
      <c r="V158" s="18" t="s">
        <v>43</v>
      </c>
      <c r="W158" s="18">
        <v>16000</v>
      </c>
      <c r="X158" s="18">
        <v>1000</v>
      </c>
      <c r="Y158" s="18">
        <v>4330</v>
      </c>
      <c r="Z158" s="18" t="s">
        <v>43</v>
      </c>
      <c r="AA158" s="18">
        <v>16000</v>
      </c>
      <c r="AB158" s="18" t="s">
        <v>185</v>
      </c>
      <c r="AC158" s="18" t="s">
        <v>185</v>
      </c>
      <c r="AD158" s="18" t="s">
        <v>185</v>
      </c>
      <c r="AE158" s="18" t="s">
        <v>185</v>
      </c>
      <c r="AF158" s="18" t="s">
        <v>185</v>
      </c>
      <c r="AG158" s="18" t="s">
        <v>185</v>
      </c>
      <c r="AH158" s="18" t="s">
        <v>185</v>
      </c>
      <c r="AI158" s="18" t="s">
        <v>187</v>
      </c>
      <c r="AJ158" s="18" t="s">
        <v>185</v>
      </c>
      <c r="AK158" s="18">
        <v>73000</v>
      </c>
      <c r="AL158" s="18">
        <v>11.575342466</v>
      </c>
    </row>
    <row r="159" spans="1:38" x14ac:dyDescent="0.3">
      <c r="A159" s="18" t="s">
        <v>75</v>
      </c>
      <c r="B159" s="18" t="s">
        <v>192</v>
      </c>
      <c r="C159" s="18" t="s">
        <v>185</v>
      </c>
      <c r="D159" s="18" t="s">
        <v>78</v>
      </c>
      <c r="E159" s="18" t="s">
        <v>182</v>
      </c>
      <c r="F159" s="18">
        <v>2011</v>
      </c>
      <c r="G159" s="18" t="s">
        <v>40</v>
      </c>
      <c r="H159" s="18" t="s">
        <v>185</v>
      </c>
      <c r="I159" s="18" t="s">
        <v>185</v>
      </c>
      <c r="J159" s="18" t="s">
        <v>185</v>
      </c>
      <c r="K159" s="18">
        <v>32000</v>
      </c>
      <c r="L159" s="18">
        <v>1000</v>
      </c>
      <c r="M159" s="18">
        <v>5480</v>
      </c>
      <c r="N159" s="18" t="s">
        <v>42</v>
      </c>
      <c r="O159" s="18">
        <v>32000</v>
      </c>
      <c r="P159" s="18">
        <v>1000</v>
      </c>
      <c r="Q159" s="18">
        <v>5480</v>
      </c>
      <c r="R159" s="18" t="s">
        <v>42</v>
      </c>
      <c r="S159" s="18">
        <v>58000</v>
      </c>
      <c r="T159" s="18">
        <v>1000</v>
      </c>
      <c r="U159" s="18">
        <v>11100</v>
      </c>
      <c r="V159" s="18" t="s">
        <v>42</v>
      </c>
      <c r="W159" s="18">
        <v>58000</v>
      </c>
      <c r="X159" s="18">
        <v>1000</v>
      </c>
      <c r="Y159" s="18">
        <v>11100</v>
      </c>
      <c r="Z159" s="18" t="s">
        <v>42</v>
      </c>
      <c r="AA159" s="18">
        <v>58000</v>
      </c>
      <c r="AB159" s="18" t="s">
        <v>185</v>
      </c>
      <c r="AC159" s="18" t="s">
        <v>185</v>
      </c>
      <c r="AD159" s="18" t="s">
        <v>185</v>
      </c>
      <c r="AE159" s="18" t="s">
        <v>185</v>
      </c>
      <c r="AF159" s="18" t="s">
        <v>185</v>
      </c>
      <c r="AG159" s="18" t="s">
        <v>185</v>
      </c>
      <c r="AH159" s="18" t="s">
        <v>185</v>
      </c>
      <c r="AI159" s="18" t="s">
        <v>187</v>
      </c>
      <c r="AJ159" s="18" t="s">
        <v>185</v>
      </c>
      <c r="AK159" s="18">
        <v>32000</v>
      </c>
      <c r="AL159" s="18">
        <v>17.125</v>
      </c>
    </row>
    <row r="160" spans="1:38" x14ac:dyDescent="0.3">
      <c r="A160" s="18" t="s">
        <v>75</v>
      </c>
      <c r="B160" s="18" t="s">
        <v>193</v>
      </c>
      <c r="C160" s="18" t="s">
        <v>185</v>
      </c>
      <c r="D160" s="18" t="s">
        <v>78</v>
      </c>
      <c r="E160" s="18" t="s">
        <v>182</v>
      </c>
      <c r="F160" s="18">
        <v>2011</v>
      </c>
      <c r="G160" s="18" t="s">
        <v>40</v>
      </c>
      <c r="H160" s="18" t="s">
        <v>185</v>
      </c>
      <c r="I160" s="18" t="s">
        <v>185</v>
      </c>
      <c r="J160" s="18" t="s">
        <v>185</v>
      </c>
      <c r="K160" s="18">
        <v>46000</v>
      </c>
      <c r="L160" s="18">
        <v>1000</v>
      </c>
      <c r="M160" s="18">
        <v>2880</v>
      </c>
      <c r="N160" s="18" t="s">
        <v>25</v>
      </c>
      <c r="O160" s="18">
        <v>46000</v>
      </c>
      <c r="P160" s="18">
        <v>1000</v>
      </c>
      <c r="Q160" s="18">
        <v>2880</v>
      </c>
      <c r="R160" s="18" t="s">
        <v>25</v>
      </c>
      <c r="S160" s="18">
        <v>115000</v>
      </c>
      <c r="T160" s="18">
        <v>1000</v>
      </c>
      <c r="U160" s="18">
        <v>12300</v>
      </c>
      <c r="V160" s="18" t="s">
        <v>25</v>
      </c>
      <c r="W160" s="18">
        <v>115000</v>
      </c>
      <c r="X160" s="18">
        <v>1000</v>
      </c>
      <c r="Y160" s="18">
        <v>12300</v>
      </c>
      <c r="Z160" s="18" t="s">
        <v>25</v>
      </c>
      <c r="AA160" s="18">
        <v>115000</v>
      </c>
      <c r="AB160" s="18" t="s">
        <v>185</v>
      </c>
      <c r="AC160" s="18" t="s">
        <v>185</v>
      </c>
      <c r="AD160" s="18" t="s">
        <v>185</v>
      </c>
      <c r="AE160" s="18" t="s">
        <v>185</v>
      </c>
      <c r="AF160" s="18" t="s">
        <v>185</v>
      </c>
      <c r="AG160" s="18" t="s">
        <v>185</v>
      </c>
      <c r="AH160" s="18" t="s">
        <v>185</v>
      </c>
      <c r="AI160" s="18" t="s">
        <v>187</v>
      </c>
      <c r="AJ160" s="18" t="s">
        <v>185</v>
      </c>
      <c r="AK160" s="18">
        <v>46000</v>
      </c>
      <c r="AL160" s="18">
        <v>6.2608695652000002</v>
      </c>
    </row>
    <row r="161" spans="1:38" x14ac:dyDescent="0.3">
      <c r="A161" s="18" t="s">
        <v>75</v>
      </c>
      <c r="B161" s="18" t="s">
        <v>194</v>
      </c>
      <c r="C161" s="18" t="s">
        <v>185</v>
      </c>
      <c r="D161" s="18" t="s">
        <v>78</v>
      </c>
      <c r="E161" s="18" t="s">
        <v>182</v>
      </c>
      <c r="F161" s="18">
        <v>2011</v>
      </c>
      <c r="G161" s="18" t="s">
        <v>40</v>
      </c>
      <c r="H161" s="18" t="s">
        <v>185</v>
      </c>
      <c r="I161" s="18" t="s">
        <v>185</v>
      </c>
      <c r="J161" s="18" t="s">
        <v>185</v>
      </c>
      <c r="K161" s="18">
        <v>33000</v>
      </c>
      <c r="L161" s="18">
        <v>1000</v>
      </c>
      <c r="M161" s="18">
        <v>4310</v>
      </c>
      <c r="N161" s="18" t="s">
        <v>25</v>
      </c>
      <c r="O161" s="18">
        <v>33000</v>
      </c>
      <c r="P161" s="18">
        <v>1000</v>
      </c>
      <c r="Q161" s="18">
        <v>4310</v>
      </c>
      <c r="R161" s="18" t="s">
        <v>25</v>
      </c>
      <c r="S161" s="18">
        <v>106000</v>
      </c>
      <c r="T161" s="18">
        <v>1000</v>
      </c>
      <c r="U161" s="18">
        <v>13000</v>
      </c>
      <c r="V161" s="18" t="s">
        <v>25</v>
      </c>
      <c r="W161" s="18">
        <v>106000</v>
      </c>
      <c r="X161" s="18">
        <v>1000</v>
      </c>
      <c r="Y161" s="18">
        <v>13000</v>
      </c>
      <c r="Z161" s="18" t="s">
        <v>25</v>
      </c>
      <c r="AA161" s="18">
        <v>106000</v>
      </c>
      <c r="AB161" s="18" t="s">
        <v>185</v>
      </c>
      <c r="AC161" s="18" t="s">
        <v>185</v>
      </c>
      <c r="AD161" s="18" t="s">
        <v>185</v>
      </c>
      <c r="AE161" s="18" t="s">
        <v>185</v>
      </c>
      <c r="AF161" s="18" t="s">
        <v>185</v>
      </c>
      <c r="AG161" s="18" t="s">
        <v>185</v>
      </c>
      <c r="AH161" s="18" t="s">
        <v>185</v>
      </c>
      <c r="AI161" s="18" t="s">
        <v>187</v>
      </c>
      <c r="AJ161" s="18" t="s">
        <v>185</v>
      </c>
      <c r="AK161" s="18">
        <v>33000</v>
      </c>
      <c r="AL161" s="18">
        <v>13.060606061</v>
      </c>
    </row>
    <row r="162" spans="1:38" x14ac:dyDescent="0.3">
      <c r="A162" s="18" t="s">
        <v>75</v>
      </c>
      <c r="B162" s="18" t="s">
        <v>195</v>
      </c>
      <c r="C162" s="18" t="s">
        <v>185</v>
      </c>
      <c r="D162" s="18" t="s">
        <v>78</v>
      </c>
      <c r="E162" s="18" t="s">
        <v>182</v>
      </c>
      <c r="F162" s="18">
        <v>2011</v>
      </c>
      <c r="G162" s="18" t="s">
        <v>40</v>
      </c>
      <c r="H162" s="18" t="s">
        <v>185</v>
      </c>
      <c r="I162" s="18" t="s">
        <v>185</v>
      </c>
      <c r="J162" s="18" t="s">
        <v>185</v>
      </c>
      <c r="K162" s="18">
        <v>54000</v>
      </c>
      <c r="L162" s="18">
        <v>1000</v>
      </c>
      <c r="M162" s="18">
        <v>6900</v>
      </c>
      <c r="N162" s="18" t="s">
        <v>25</v>
      </c>
      <c r="O162" s="18">
        <v>54000</v>
      </c>
      <c r="P162" s="18">
        <v>1000</v>
      </c>
      <c r="Q162" s="18">
        <v>6900</v>
      </c>
      <c r="R162" s="18" t="s">
        <v>25</v>
      </c>
      <c r="S162" s="18">
        <v>65000</v>
      </c>
      <c r="T162" s="18">
        <v>1000</v>
      </c>
      <c r="U162" s="18">
        <v>9220</v>
      </c>
      <c r="V162" s="18" t="s">
        <v>25</v>
      </c>
      <c r="W162" s="18">
        <v>65000</v>
      </c>
      <c r="X162" s="18">
        <v>1000</v>
      </c>
      <c r="Y162" s="18">
        <v>9220</v>
      </c>
      <c r="Z162" s="18" t="s">
        <v>25</v>
      </c>
      <c r="AA162" s="18">
        <v>65000</v>
      </c>
      <c r="AB162" s="18" t="s">
        <v>185</v>
      </c>
      <c r="AC162" s="18" t="s">
        <v>185</v>
      </c>
      <c r="AD162" s="18" t="s">
        <v>185</v>
      </c>
      <c r="AE162" s="18" t="s">
        <v>185</v>
      </c>
      <c r="AF162" s="18" t="s">
        <v>185</v>
      </c>
      <c r="AG162" s="18" t="s">
        <v>185</v>
      </c>
      <c r="AH162" s="18" t="s">
        <v>185</v>
      </c>
      <c r="AI162" s="18" t="s">
        <v>187</v>
      </c>
      <c r="AJ162" s="18" t="s">
        <v>185</v>
      </c>
      <c r="AK162" s="18">
        <v>54000</v>
      </c>
      <c r="AL162" s="18">
        <v>12.777777778000001</v>
      </c>
    </row>
    <row r="163" spans="1:38" x14ac:dyDescent="0.3">
      <c r="A163" s="18" t="s">
        <v>75</v>
      </c>
      <c r="B163" s="18" t="s">
        <v>196</v>
      </c>
      <c r="C163" s="18" t="s">
        <v>185</v>
      </c>
      <c r="D163" s="18" t="s">
        <v>78</v>
      </c>
      <c r="E163" s="18" t="s">
        <v>182</v>
      </c>
      <c r="F163" s="18">
        <v>2011</v>
      </c>
      <c r="G163" s="18" t="s">
        <v>40</v>
      </c>
      <c r="H163" s="18" t="s">
        <v>185</v>
      </c>
      <c r="I163" s="18" t="s">
        <v>185</v>
      </c>
      <c r="J163" s="18" t="s">
        <v>185</v>
      </c>
      <c r="K163" s="18">
        <v>21000</v>
      </c>
      <c r="L163" s="18">
        <v>1000</v>
      </c>
      <c r="M163" s="18">
        <v>1290</v>
      </c>
      <c r="N163" s="18" t="s">
        <v>25</v>
      </c>
      <c r="O163" s="18">
        <v>21000</v>
      </c>
      <c r="P163" s="18">
        <v>1000</v>
      </c>
      <c r="Q163" s="18">
        <v>1290</v>
      </c>
      <c r="R163" s="18" t="s">
        <v>25</v>
      </c>
      <c r="S163" s="18">
        <v>462000</v>
      </c>
      <c r="T163" s="18">
        <v>1000</v>
      </c>
      <c r="U163" s="18">
        <v>29500</v>
      </c>
      <c r="V163" s="18" t="s">
        <v>25</v>
      </c>
      <c r="W163" s="18">
        <v>462000</v>
      </c>
      <c r="X163" s="18">
        <v>1000</v>
      </c>
      <c r="Y163" s="18">
        <v>29500</v>
      </c>
      <c r="Z163" s="18" t="s">
        <v>25</v>
      </c>
      <c r="AA163" s="18">
        <v>462000</v>
      </c>
      <c r="AB163" s="18" t="s">
        <v>185</v>
      </c>
      <c r="AC163" s="18" t="s">
        <v>185</v>
      </c>
      <c r="AD163" s="18" t="s">
        <v>185</v>
      </c>
      <c r="AE163" s="18" t="s">
        <v>185</v>
      </c>
      <c r="AF163" s="18" t="s">
        <v>185</v>
      </c>
      <c r="AG163" s="18" t="s">
        <v>185</v>
      </c>
      <c r="AH163" s="18" t="s">
        <v>185</v>
      </c>
      <c r="AI163" s="18" t="s">
        <v>197</v>
      </c>
      <c r="AJ163" s="18" t="s">
        <v>185</v>
      </c>
      <c r="AK163" s="18">
        <v>21000</v>
      </c>
      <c r="AL163" s="18">
        <v>6.1428571428999996</v>
      </c>
    </row>
    <row r="164" spans="1:38" x14ac:dyDescent="0.3">
      <c r="A164" s="18" t="s">
        <v>75</v>
      </c>
      <c r="B164" s="18" t="s">
        <v>198</v>
      </c>
      <c r="C164" s="18" t="s">
        <v>185</v>
      </c>
      <c r="D164" s="18" t="s">
        <v>78</v>
      </c>
      <c r="E164" s="18" t="s">
        <v>182</v>
      </c>
      <c r="F164" s="18">
        <v>2011</v>
      </c>
      <c r="G164" s="18" t="s">
        <v>40</v>
      </c>
      <c r="H164" s="18" t="s">
        <v>185</v>
      </c>
      <c r="I164" s="18" t="s">
        <v>185</v>
      </c>
      <c r="J164" s="18" t="s">
        <v>185</v>
      </c>
      <c r="K164" s="18">
        <v>33000</v>
      </c>
      <c r="L164" s="18">
        <v>1000</v>
      </c>
      <c r="M164" s="18">
        <v>2720</v>
      </c>
      <c r="N164" s="18" t="s">
        <v>25</v>
      </c>
      <c r="O164" s="18">
        <v>33000</v>
      </c>
      <c r="P164" s="18">
        <v>1000</v>
      </c>
      <c r="Q164" s="18">
        <v>2720</v>
      </c>
      <c r="R164" s="18" t="s">
        <v>25</v>
      </c>
      <c r="S164" s="18">
        <v>66000</v>
      </c>
      <c r="T164" s="18">
        <v>1000</v>
      </c>
      <c r="U164" s="18">
        <v>9420</v>
      </c>
      <c r="V164" s="18" t="s">
        <v>25</v>
      </c>
      <c r="W164" s="18">
        <v>66000</v>
      </c>
      <c r="X164" s="18">
        <v>1000</v>
      </c>
      <c r="Y164" s="18">
        <v>9420</v>
      </c>
      <c r="Z164" s="18" t="s">
        <v>25</v>
      </c>
      <c r="AA164" s="18">
        <v>66000</v>
      </c>
      <c r="AB164" s="18" t="s">
        <v>185</v>
      </c>
      <c r="AC164" s="18" t="s">
        <v>185</v>
      </c>
      <c r="AD164" s="18" t="s">
        <v>185</v>
      </c>
      <c r="AE164" s="18" t="s">
        <v>185</v>
      </c>
      <c r="AF164" s="18" t="s">
        <v>185</v>
      </c>
      <c r="AG164" s="18" t="s">
        <v>185</v>
      </c>
      <c r="AH164" s="18" t="s">
        <v>185</v>
      </c>
      <c r="AI164" s="18" t="s">
        <v>197</v>
      </c>
      <c r="AJ164" s="18" t="s">
        <v>185</v>
      </c>
      <c r="AK164" s="18">
        <v>33000</v>
      </c>
      <c r="AL164" s="18">
        <v>8.2424242424000003</v>
      </c>
    </row>
    <row r="165" spans="1:38" x14ac:dyDescent="0.3">
      <c r="A165" s="18" t="s">
        <v>75</v>
      </c>
      <c r="B165" s="18" t="s">
        <v>199</v>
      </c>
      <c r="C165" s="18" t="s">
        <v>185</v>
      </c>
      <c r="D165" s="18" t="s">
        <v>78</v>
      </c>
      <c r="E165" s="18" t="s">
        <v>182</v>
      </c>
      <c r="F165" s="18">
        <v>2011</v>
      </c>
      <c r="G165" s="18" t="s">
        <v>40</v>
      </c>
      <c r="H165" s="18" t="s">
        <v>185</v>
      </c>
      <c r="I165" s="18" t="s">
        <v>185</v>
      </c>
      <c r="J165" s="18" t="s">
        <v>185</v>
      </c>
      <c r="K165" s="18">
        <v>54000</v>
      </c>
      <c r="L165" s="18">
        <v>1000</v>
      </c>
      <c r="M165" s="18">
        <v>3900</v>
      </c>
      <c r="N165" s="18" t="s">
        <v>25</v>
      </c>
      <c r="O165" s="18">
        <v>54000</v>
      </c>
      <c r="P165" s="18">
        <v>1000</v>
      </c>
      <c r="Q165" s="18">
        <v>3900</v>
      </c>
      <c r="R165" s="18" t="s">
        <v>25</v>
      </c>
      <c r="S165" s="18">
        <v>198000</v>
      </c>
      <c r="T165" s="18">
        <v>1000</v>
      </c>
      <c r="U165" s="18">
        <v>19900</v>
      </c>
      <c r="V165" s="18" t="s">
        <v>25</v>
      </c>
      <c r="W165" s="18">
        <v>198000</v>
      </c>
      <c r="X165" s="18">
        <v>1000</v>
      </c>
      <c r="Y165" s="18">
        <v>19900</v>
      </c>
      <c r="Z165" s="18" t="s">
        <v>25</v>
      </c>
      <c r="AA165" s="18">
        <v>198000</v>
      </c>
      <c r="AB165" s="18" t="s">
        <v>185</v>
      </c>
      <c r="AC165" s="18" t="s">
        <v>185</v>
      </c>
      <c r="AD165" s="18" t="s">
        <v>185</v>
      </c>
      <c r="AE165" s="18" t="s">
        <v>185</v>
      </c>
      <c r="AF165" s="18" t="s">
        <v>185</v>
      </c>
      <c r="AG165" s="18" t="s">
        <v>185</v>
      </c>
      <c r="AH165" s="18" t="s">
        <v>185</v>
      </c>
      <c r="AI165" s="18" t="s">
        <v>197</v>
      </c>
      <c r="AJ165" s="18" t="s">
        <v>185</v>
      </c>
      <c r="AK165" s="18">
        <v>54000</v>
      </c>
      <c r="AL165" s="18">
        <v>7.2222222222000001</v>
      </c>
    </row>
    <row r="166" spans="1:38" x14ac:dyDescent="0.3">
      <c r="A166" s="18" t="s">
        <v>75</v>
      </c>
      <c r="B166" s="18" t="s">
        <v>200</v>
      </c>
      <c r="C166" s="18" t="s">
        <v>185</v>
      </c>
      <c r="D166" s="18" t="s">
        <v>78</v>
      </c>
      <c r="E166" s="18" t="s">
        <v>182</v>
      </c>
      <c r="F166" s="18">
        <v>2011</v>
      </c>
      <c r="G166" s="18" t="s">
        <v>40</v>
      </c>
      <c r="H166" s="18" t="s">
        <v>185</v>
      </c>
      <c r="I166" s="18" t="s">
        <v>185</v>
      </c>
      <c r="J166" s="18" t="s">
        <v>185</v>
      </c>
      <c r="K166" s="18">
        <v>45000</v>
      </c>
      <c r="L166" s="18">
        <v>1000</v>
      </c>
      <c r="M166" s="18">
        <v>5810</v>
      </c>
      <c r="N166" s="18" t="s">
        <v>25</v>
      </c>
      <c r="O166" s="18">
        <v>45000</v>
      </c>
      <c r="P166" s="18">
        <v>1000</v>
      </c>
      <c r="Q166" s="18">
        <v>5810</v>
      </c>
      <c r="R166" s="18" t="s">
        <v>25</v>
      </c>
      <c r="S166" s="18">
        <v>58000</v>
      </c>
      <c r="T166" s="18">
        <v>1000</v>
      </c>
      <c r="U166" s="18">
        <v>9450</v>
      </c>
      <c r="V166" s="18" t="s">
        <v>42</v>
      </c>
      <c r="W166" s="18">
        <v>58000</v>
      </c>
      <c r="X166" s="18">
        <v>1000</v>
      </c>
      <c r="Y166" s="18">
        <v>9450</v>
      </c>
      <c r="Z166" s="18" t="s">
        <v>42</v>
      </c>
      <c r="AA166" s="18">
        <v>58000</v>
      </c>
      <c r="AB166" s="18" t="s">
        <v>185</v>
      </c>
      <c r="AC166" s="18" t="s">
        <v>185</v>
      </c>
      <c r="AD166" s="18" t="s">
        <v>185</v>
      </c>
      <c r="AE166" s="18" t="s">
        <v>185</v>
      </c>
      <c r="AF166" s="18" t="s">
        <v>185</v>
      </c>
      <c r="AG166" s="18" t="s">
        <v>185</v>
      </c>
      <c r="AH166" s="18" t="s">
        <v>185</v>
      </c>
      <c r="AI166" s="18" t="s">
        <v>197</v>
      </c>
      <c r="AJ166" s="18" t="s">
        <v>185</v>
      </c>
      <c r="AK166" s="18">
        <v>45000</v>
      </c>
      <c r="AL166" s="18">
        <v>12.911111111</v>
      </c>
    </row>
    <row r="167" spans="1:38" x14ac:dyDescent="0.3">
      <c r="A167" s="18" t="s">
        <v>75</v>
      </c>
      <c r="B167" s="18" t="s">
        <v>201</v>
      </c>
      <c r="C167" s="18" t="s">
        <v>185</v>
      </c>
      <c r="D167" s="18" t="s">
        <v>78</v>
      </c>
      <c r="E167" s="18" t="s">
        <v>182</v>
      </c>
      <c r="F167" s="18">
        <v>2011</v>
      </c>
      <c r="G167" s="18" t="s">
        <v>40</v>
      </c>
      <c r="H167" s="18" t="s">
        <v>185</v>
      </c>
      <c r="I167" s="18" t="s">
        <v>185</v>
      </c>
      <c r="J167" s="18" t="s">
        <v>185</v>
      </c>
      <c r="K167" s="18">
        <v>52000</v>
      </c>
      <c r="L167" s="18">
        <v>1000</v>
      </c>
      <c r="M167" s="18">
        <v>4490</v>
      </c>
      <c r="N167" s="18" t="s">
        <v>25</v>
      </c>
      <c r="O167" s="18">
        <v>52000</v>
      </c>
      <c r="P167" s="18">
        <v>1000</v>
      </c>
      <c r="Q167" s="18">
        <v>4490</v>
      </c>
      <c r="R167" s="18" t="s">
        <v>25</v>
      </c>
      <c r="S167" s="18">
        <v>231000</v>
      </c>
      <c r="T167" s="18">
        <v>1000</v>
      </c>
      <c r="U167" s="18">
        <v>20000</v>
      </c>
      <c r="V167" s="18" t="s">
        <v>25</v>
      </c>
      <c r="W167" s="18">
        <v>231000</v>
      </c>
      <c r="X167" s="18">
        <v>1000</v>
      </c>
      <c r="Y167" s="18">
        <v>20000</v>
      </c>
      <c r="Z167" s="18" t="s">
        <v>25</v>
      </c>
      <c r="AA167" s="18">
        <v>231000</v>
      </c>
      <c r="AB167" s="18" t="s">
        <v>185</v>
      </c>
      <c r="AC167" s="18" t="s">
        <v>185</v>
      </c>
      <c r="AD167" s="18" t="s">
        <v>185</v>
      </c>
      <c r="AE167" s="18" t="s">
        <v>185</v>
      </c>
      <c r="AF167" s="18" t="s">
        <v>185</v>
      </c>
      <c r="AG167" s="18" t="s">
        <v>185</v>
      </c>
      <c r="AH167" s="18" t="s">
        <v>185</v>
      </c>
      <c r="AI167" s="18" t="s">
        <v>197</v>
      </c>
      <c r="AJ167" s="18" t="s">
        <v>185</v>
      </c>
      <c r="AK167" s="18">
        <v>52000</v>
      </c>
      <c r="AL167" s="18">
        <v>8.6346153846</v>
      </c>
    </row>
    <row r="168" spans="1:38" x14ac:dyDescent="0.3">
      <c r="A168" s="18" t="s">
        <v>75</v>
      </c>
      <c r="B168" s="18" t="s">
        <v>202</v>
      </c>
      <c r="C168" s="18" t="s">
        <v>185</v>
      </c>
      <c r="D168" s="18" t="s">
        <v>78</v>
      </c>
      <c r="E168" s="18" t="s">
        <v>182</v>
      </c>
      <c r="F168" s="18">
        <v>2011</v>
      </c>
      <c r="G168" s="18" t="s">
        <v>40</v>
      </c>
      <c r="H168" s="18" t="s">
        <v>185</v>
      </c>
      <c r="I168" s="18" t="s">
        <v>185</v>
      </c>
      <c r="J168" s="18" t="s">
        <v>185</v>
      </c>
      <c r="K168" s="18">
        <v>25000</v>
      </c>
      <c r="L168" s="18">
        <v>1000</v>
      </c>
      <c r="M168" s="18">
        <v>2780</v>
      </c>
      <c r="N168" s="18" t="s">
        <v>25</v>
      </c>
      <c r="O168" s="18">
        <v>25000</v>
      </c>
      <c r="P168" s="18">
        <v>1000</v>
      </c>
      <c r="Q168" s="18">
        <v>2780</v>
      </c>
      <c r="R168" s="18" t="s">
        <v>25</v>
      </c>
      <c r="S168" s="18">
        <v>122000</v>
      </c>
      <c r="T168" s="18">
        <v>1000</v>
      </c>
      <c r="U168" s="18">
        <v>14000</v>
      </c>
      <c r="V168" s="18" t="s">
        <v>25</v>
      </c>
      <c r="W168" s="18">
        <v>122000</v>
      </c>
      <c r="X168" s="18">
        <v>1000</v>
      </c>
      <c r="Y168" s="18">
        <v>14000</v>
      </c>
      <c r="Z168" s="18" t="s">
        <v>25</v>
      </c>
      <c r="AA168" s="18">
        <v>122000</v>
      </c>
      <c r="AB168" s="18" t="s">
        <v>185</v>
      </c>
      <c r="AC168" s="18" t="s">
        <v>185</v>
      </c>
      <c r="AD168" s="18" t="s">
        <v>185</v>
      </c>
      <c r="AE168" s="18" t="s">
        <v>185</v>
      </c>
      <c r="AF168" s="18" t="s">
        <v>185</v>
      </c>
      <c r="AG168" s="18" t="s">
        <v>185</v>
      </c>
      <c r="AH168" s="18" t="s">
        <v>185</v>
      </c>
      <c r="AI168" s="18" t="s">
        <v>197</v>
      </c>
      <c r="AJ168" s="18" t="s">
        <v>185</v>
      </c>
      <c r="AK168" s="18">
        <v>25000</v>
      </c>
      <c r="AL168" s="18">
        <v>11.12</v>
      </c>
    </row>
    <row r="169" spans="1:38" x14ac:dyDescent="0.3">
      <c r="A169" s="18" t="s">
        <v>75</v>
      </c>
      <c r="B169" s="18" t="s">
        <v>203</v>
      </c>
      <c r="C169" s="18" t="s">
        <v>185</v>
      </c>
      <c r="D169" s="18" t="s">
        <v>78</v>
      </c>
      <c r="E169" s="18" t="s">
        <v>182</v>
      </c>
      <c r="F169" s="18">
        <v>2011</v>
      </c>
      <c r="G169" s="18" t="s">
        <v>40</v>
      </c>
      <c r="H169" s="18" t="s">
        <v>185</v>
      </c>
      <c r="I169" s="18" t="s">
        <v>185</v>
      </c>
      <c r="J169" s="18" t="s">
        <v>185</v>
      </c>
      <c r="K169" s="18">
        <v>43000</v>
      </c>
      <c r="L169" s="18">
        <v>1000</v>
      </c>
      <c r="M169" s="18">
        <v>1920</v>
      </c>
      <c r="N169" s="18" t="s">
        <v>24</v>
      </c>
      <c r="O169" s="18">
        <v>43000</v>
      </c>
      <c r="P169" s="18">
        <v>1000</v>
      </c>
      <c r="Q169" s="18">
        <v>1920</v>
      </c>
      <c r="R169" s="18" t="s">
        <v>24</v>
      </c>
      <c r="S169" s="18">
        <v>348000</v>
      </c>
      <c r="T169" s="18">
        <v>1000</v>
      </c>
      <c r="U169" s="18">
        <v>22700</v>
      </c>
      <c r="V169" s="18" t="s">
        <v>25</v>
      </c>
      <c r="W169" s="18">
        <v>348000</v>
      </c>
      <c r="X169" s="18">
        <v>1000</v>
      </c>
      <c r="Y169" s="18">
        <v>22700</v>
      </c>
      <c r="Z169" s="18" t="s">
        <v>25</v>
      </c>
      <c r="AA169" s="18">
        <v>348000</v>
      </c>
      <c r="AB169" s="18" t="s">
        <v>185</v>
      </c>
      <c r="AC169" s="18" t="s">
        <v>185</v>
      </c>
      <c r="AD169" s="18" t="s">
        <v>185</v>
      </c>
      <c r="AE169" s="18" t="s">
        <v>185</v>
      </c>
      <c r="AF169" s="18" t="s">
        <v>185</v>
      </c>
      <c r="AG169" s="18" t="s">
        <v>185</v>
      </c>
      <c r="AH169" s="18" t="s">
        <v>185</v>
      </c>
      <c r="AI169" s="18" t="s">
        <v>197</v>
      </c>
      <c r="AJ169" s="18" t="s">
        <v>185</v>
      </c>
      <c r="AK169" s="18">
        <v>43000</v>
      </c>
      <c r="AL169" s="18">
        <v>4.4651162791000001</v>
      </c>
    </row>
    <row r="170" spans="1:38" x14ac:dyDescent="0.3">
      <c r="A170" s="18" t="s">
        <v>75</v>
      </c>
      <c r="B170" s="18" t="s">
        <v>204</v>
      </c>
      <c r="C170" s="18" t="s">
        <v>185</v>
      </c>
      <c r="D170" s="18" t="s">
        <v>78</v>
      </c>
      <c r="E170" s="18" t="s">
        <v>182</v>
      </c>
      <c r="F170" s="18">
        <v>2011</v>
      </c>
      <c r="G170" s="18" t="s">
        <v>40</v>
      </c>
      <c r="H170" s="18" t="s">
        <v>185</v>
      </c>
      <c r="I170" s="18" t="s">
        <v>185</v>
      </c>
      <c r="J170" s="18" t="s">
        <v>185</v>
      </c>
      <c r="K170" s="18">
        <v>40000</v>
      </c>
      <c r="L170" s="18">
        <v>1000</v>
      </c>
      <c r="M170" s="18">
        <v>1280</v>
      </c>
      <c r="N170" s="18" t="s">
        <v>24</v>
      </c>
      <c r="O170" s="18">
        <v>40000</v>
      </c>
      <c r="P170" s="18">
        <v>1000</v>
      </c>
      <c r="Q170" s="18">
        <v>1280</v>
      </c>
      <c r="R170" s="18" t="s">
        <v>24</v>
      </c>
      <c r="S170" s="18">
        <v>621000</v>
      </c>
      <c r="T170" s="18">
        <v>1000</v>
      </c>
      <c r="U170" s="18">
        <v>27900</v>
      </c>
      <c r="V170" s="18" t="s">
        <v>24</v>
      </c>
      <c r="W170" s="18">
        <v>621000</v>
      </c>
      <c r="X170" s="18">
        <v>1000</v>
      </c>
      <c r="Y170" s="18">
        <v>27900</v>
      </c>
      <c r="Z170" s="18" t="s">
        <v>24</v>
      </c>
      <c r="AA170" s="18">
        <v>621000</v>
      </c>
      <c r="AB170" s="18" t="s">
        <v>185</v>
      </c>
      <c r="AC170" s="18" t="s">
        <v>185</v>
      </c>
      <c r="AD170" s="18" t="s">
        <v>185</v>
      </c>
      <c r="AE170" s="18" t="s">
        <v>185</v>
      </c>
      <c r="AF170" s="18" t="s">
        <v>185</v>
      </c>
      <c r="AG170" s="18" t="s">
        <v>185</v>
      </c>
      <c r="AH170" s="18" t="s">
        <v>185</v>
      </c>
      <c r="AI170" s="18" t="s">
        <v>197</v>
      </c>
      <c r="AJ170" s="18" t="s">
        <v>185</v>
      </c>
      <c r="AK170" s="18">
        <v>40000</v>
      </c>
      <c r="AL170" s="18">
        <v>3.2</v>
      </c>
    </row>
    <row r="171" spans="1:38" x14ac:dyDescent="0.3">
      <c r="A171" s="18" t="s">
        <v>75</v>
      </c>
      <c r="B171" s="18" t="s">
        <v>205</v>
      </c>
      <c r="C171" s="18" t="s">
        <v>185</v>
      </c>
      <c r="D171" s="18" t="s">
        <v>78</v>
      </c>
      <c r="E171" s="18" t="s">
        <v>182</v>
      </c>
      <c r="F171" s="18">
        <v>2011</v>
      </c>
      <c r="G171" s="18" t="s">
        <v>40</v>
      </c>
      <c r="H171" s="18" t="s">
        <v>185</v>
      </c>
      <c r="I171" s="18" t="s">
        <v>185</v>
      </c>
      <c r="J171" s="18" t="s">
        <v>185</v>
      </c>
      <c r="K171" s="18">
        <v>28000</v>
      </c>
      <c r="L171" s="18">
        <v>1000</v>
      </c>
      <c r="M171" s="18">
        <v>3290</v>
      </c>
      <c r="N171" s="18" t="s">
        <v>25</v>
      </c>
      <c r="O171" s="18">
        <v>28000</v>
      </c>
      <c r="P171" s="18">
        <v>1000</v>
      </c>
      <c r="Q171" s="18">
        <v>3290</v>
      </c>
      <c r="R171" s="18" t="s">
        <v>25</v>
      </c>
      <c r="S171" s="18">
        <v>132000</v>
      </c>
      <c r="T171" s="18">
        <v>1000</v>
      </c>
      <c r="U171" s="18">
        <v>14500</v>
      </c>
      <c r="V171" s="18" t="s">
        <v>25</v>
      </c>
      <c r="W171" s="18">
        <v>132000</v>
      </c>
      <c r="X171" s="18">
        <v>1000</v>
      </c>
      <c r="Y171" s="18">
        <v>14500</v>
      </c>
      <c r="Z171" s="18" t="s">
        <v>25</v>
      </c>
      <c r="AA171" s="18">
        <v>132000</v>
      </c>
      <c r="AB171" s="18" t="s">
        <v>185</v>
      </c>
      <c r="AC171" s="18" t="s">
        <v>185</v>
      </c>
      <c r="AD171" s="18" t="s">
        <v>185</v>
      </c>
      <c r="AE171" s="18" t="s">
        <v>185</v>
      </c>
      <c r="AF171" s="18" t="s">
        <v>185</v>
      </c>
      <c r="AG171" s="18" t="s">
        <v>185</v>
      </c>
      <c r="AH171" s="18" t="s">
        <v>185</v>
      </c>
      <c r="AI171" s="18" t="s">
        <v>197</v>
      </c>
      <c r="AJ171" s="18" t="s">
        <v>185</v>
      </c>
      <c r="AK171" s="18">
        <v>28000</v>
      </c>
      <c r="AL171" s="18">
        <v>11.75</v>
      </c>
    </row>
    <row r="172" spans="1:38" x14ac:dyDescent="0.3">
      <c r="A172" s="18" t="s">
        <v>75</v>
      </c>
      <c r="B172" s="18" t="s">
        <v>206</v>
      </c>
      <c r="C172" s="18" t="s">
        <v>185</v>
      </c>
      <c r="D172" s="18" t="s">
        <v>78</v>
      </c>
      <c r="E172" s="18" t="s">
        <v>182</v>
      </c>
      <c r="F172" s="18">
        <v>2011</v>
      </c>
      <c r="G172" s="18" t="s">
        <v>40</v>
      </c>
      <c r="H172" s="18" t="s">
        <v>185</v>
      </c>
      <c r="I172" s="18" t="s">
        <v>185</v>
      </c>
      <c r="J172" s="18" t="s">
        <v>185</v>
      </c>
      <c r="K172" s="18">
        <v>16700</v>
      </c>
      <c r="L172" s="18">
        <v>1000</v>
      </c>
      <c r="M172" s="18">
        <v>1770</v>
      </c>
      <c r="N172" s="18" t="s">
        <v>25</v>
      </c>
      <c r="O172" s="18">
        <v>16700</v>
      </c>
      <c r="P172" s="18">
        <v>1000</v>
      </c>
      <c r="Q172" s="18">
        <v>1770</v>
      </c>
      <c r="R172" s="18" t="s">
        <v>25</v>
      </c>
      <c r="S172" s="18">
        <v>260000</v>
      </c>
      <c r="T172" s="18">
        <v>1000</v>
      </c>
      <c r="U172" s="18">
        <v>19900</v>
      </c>
      <c r="V172" s="18" t="s">
        <v>25</v>
      </c>
      <c r="W172" s="18">
        <v>260000</v>
      </c>
      <c r="X172" s="18">
        <v>1000</v>
      </c>
      <c r="Y172" s="18">
        <v>19900</v>
      </c>
      <c r="Z172" s="18" t="s">
        <v>25</v>
      </c>
      <c r="AA172" s="18">
        <v>260000</v>
      </c>
      <c r="AB172" s="18" t="s">
        <v>185</v>
      </c>
      <c r="AC172" s="18" t="s">
        <v>185</v>
      </c>
      <c r="AD172" s="18" t="s">
        <v>185</v>
      </c>
      <c r="AE172" s="18" t="s">
        <v>185</v>
      </c>
      <c r="AF172" s="18" t="s">
        <v>185</v>
      </c>
      <c r="AG172" s="18" t="s">
        <v>185</v>
      </c>
      <c r="AH172" s="18" t="s">
        <v>185</v>
      </c>
      <c r="AI172" s="18" t="s">
        <v>197</v>
      </c>
      <c r="AJ172" s="18" t="s">
        <v>185</v>
      </c>
      <c r="AK172" s="18">
        <v>16700</v>
      </c>
      <c r="AL172" s="18">
        <v>10.598802395</v>
      </c>
    </row>
    <row r="173" spans="1:38" x14ac:dyDescent="0.3">
      <c r="A173" s="18" t="s">
        <v>75</v>
      </c>
      <c r="B173" s="18" t="s">
        <v>207</v>
      </c>
      <c r="C173" s="18" t="s">
        <v>185</v>
      </c>
      <c r="D173" s="18" t="s">
        <v>78</v>
      </c>
      <c r="E173" s="18" t="s">
        <v>182</v>
      </c>
      <c r="F173" s="18">
        <v>2011</v>
      </c>
      <c r="G173" s="18" t="s">
        <v>40</v>
      </c>
      <c r="H173" s="18" t="s">
        <v>185</v>
      </c>
      <c r="I173" s="18" t="s">
        <v>185</v>
      </c>
      <c r="J173" s="18" t="s">
        <v>185</v>
      </c>
      <c r="K173" s="18">
        <v>24000</v>
      </c>
      <c r="L173" s="18">
        <v>1000</v>
      </c>
      <c r="M173" s="18">
        <v>1840</v>
      </c>
      <c r="N173" s="18" t="s">
        <v>25</v>
      </c>
      <c r="O173" s="18">
        <v>24000</v>
      </c>
      <c r="P173" s="18">
        <v>1000</v>
      </c>
      <c r="Q173" s="18">
        <v>1840</v>
      </c>
      <c r="R173" s="18" t="s">
        <v>25</v>
      </c>
      <c r="S173" s="18">
        <v>201000</v>
      </c>
      <c r="T173" s="18">
        <v>1000</v>
      </c>
      <c r="U173" s="18">
        <v>28300</v>
      </c>
      <c r="V173" s="18" t="s">
        <v>25</v>
      </c>
      <c r="W173" s="18">
        <v>201000</v>
      </c>
      <c r="X173" s="18">
        <v>1000</v>
      </c>
      <c r="Y173" s="18">
        <v>28300</v>
      </c>
      <c r="Z173" s="18" t="s">
        <v>25</v>
      </c>
      <c r="AA173" s="18">
        <v>201000</v>
      </c>
      <c r="AB173" s="18" t="s">
        <v>185</v>
      </c>
      <c r="AC173" s="18" t="s">
        <v>185</v>
      </c>
      <c r="AD173" s="18" t="s">
        <v>185</v>
      </c>
      <c r="AE173" s="18" t="s">
        <v>185</v>
      </c>
      <c r="AF173" s="18" t="s">
        <v>185</v>
      </c>
      <c r="AG173" s="18" t="s">
        <v>185</v>
      </c>
      <c r="AH173" s="18" t="s">
        <v>185</v>
      </c>
      <c r="AI173" s="18" t="s">
        <v>208</v>
      </c>
      <c r="AJ173" s="18" t="s">
        <v>185</v>
      </c>
      <c r="AK173" s="18">
        <v>24000</v>
      </c>
      <c r="AL173" s="18">
        <v>7.6666666667000003</v>
      </c>
    </row>
    <row r="174" spans="1:38" x14ac:dyDescent="0.3">
      <c r="A174" s="18" t="s">
        <v>75</v>
      </c>
      <c r="B174" s="18" t="s">
        <v>209</v>
      </c>
      <c r="C174" s="18" t="s">
        <v>185</v>
      </c>
      <c r="D174" s="18" t="s">
        <v>78</v>
      </c>
      <c r="E174" s="18" t="s">
        <v>182</v>
      </c>
      <c r="F174" s="18">
        <v>2011</v>
      </c>
      <c r="G174" s="18" t="s">
        <v>40</v>
      </c>
      <c r="H174" s="18" t="s">
        <v>185</v>
      </c>
      <c r="I174" s="18" t="s">
        <v>185</v>
      </c>
      <c r="J174" s="18" t="s">
        <v>185</v>
      </c>
      <c r="K174" s="18">
        <v>57000</v>
      </c>
      <c r="L174" s="18">
        <v>1000</v>
      </c>
      <c r="M174" s="18">
        <v>3470</v>
      </c>
      <c r="N174" s="18" t="s">
        <v>25</v>
      </c>
      <c r="O174" s="18">
        <v>57000</v>
      </c>
      <c r="P174" s="18">
        <v>1000</v>
      </c>
      <c r="Q174" s="18">
        <v>3470</v>
      </c>
      <c r="R174" s="18" t="s">
        <v>25</v>
      </c>
      <c r="S174" s="18">
        <v>182000</v>
      </c>
      <c r="T174" s="18">
        <v>1000</v>
      </c>
      <c r="U174" s="18">
        <v>16500</v>
      </c>
      <c r="V174" s="18" t="s">
        <v>25</v>
      </c>
      <c r="W174" s="18">
        <v>182000</v>
      </c>
      <c r="X174" s="18">
        <v>1000</v>
      </c>
      <c r="Y174" s="18">
        <v>16500</v>
      </c>
      <c r="Z174" s="18" t="s">
        <v>25</v>
      </c>
      <c r="AA174" s="18">
        <v>182000</v>
      </c>
      <c r="AB174" s="18" t="s">
        <v>185</v>
      </c>
      <c r="AC174" s="18" t="s">
        <v>185</v>
      </c>
      <c r="AD174" s="18" t="s">
        <v>185</v>
      </c>
      <c r="AE174" s="18" t="s">
        <v>185</v>
      </c>
      <c r="AF174" s="18" t="s">
        <v>185</v>
      </c>
      <c r="AG174" s="18" t="s">
        <v>185</v>
      </c>
      <c r="AH174" s="18" t="s">
        <v>185</v>
      </c>
      <c r="AI174" s="18" t="s">
        <v>208</v>
      </c>
      <c r="AJ174" s="18" t="s">
        <v>185</v>
      </c>
      <c r="AK174" s="18">
        <v>57000</v>
      </c>
      <c r="AL174" s="18">
        <v>6.0877192981999997</v>
      </c>
    </row>
    <row r="175" spans="1:38" x14ac:dyDescent="0.3">
      <c r="A175" s="18" t="s">
        <v>75</v>
      </c>
      <c r="B175" s="18" t="s">
        <v>185</v>
      </c>
      <c r="C175" s="18" t="s">
        <v>185</v>
      </c>
      <c r="D175" s="18" t="s">
        <v>78</v>
      </c>
      <c r="E175" s="18" t="s">
        <v>182</v>
      </c>
      <c r="F175" s="18">
        <v>2011</v>
      </c>
      <c r="G175" s="18" t="s">
        <v>41</v>
      </c>
      <c r="H175" s="18" t="s">
        <v>185</v>
      </c>
      <c r="I175" s="18" t="s">
        <v>185</v>
      </c>
      <c r="J175" s="18" t="s">
        <v>185</v>
      </c>
      <c r="K175" s="18">
        <v>50000</v>
      </c>
      <c r="L175" s="18">
        <v>1000</v>
      </c>
      <c r="M175" s="18">
        <v>774</v>
      </c>
      <c r="N175" s="18" t="s">
        <v>24</v>
      </c>
      <c r="O175" s="18">
        <v>50000</v>
      </c>
      <c r="P175" s="18">
        <v>1000</v>
      </c>
      <c r="Q175" s="18">
        <v>774</v>
      </c>
      <c r="R175" s="18" t="s">
        <v>24</v>
      </c>
      <c r="S175" s="18">
        <v>3973000</v>
      </c>
      <c r="T175" s="18">
        <v>1000</v>
      </c>
      <c r="U175" s="18">
        <v>32200</v>
      </c>
      <c r="V175" s="18" t="s">
        <v>24</v>
      </c>
      <c r="W175" s="18">
        <v>3973000</v>
      </c>
      <c r="X175" s="18">
        <v>1000</v>
      </c>
      <c r="Y175" s="18">
        <v>32200</v>
      </c>
      <c r="Z175" s="18" t="s">
        <v>24</v>
      </c>
      <c r="AA175" s="18">
        <v>3973000</v>
      </c>
      <c r="AB175" s="18" t="s">
        <v>185</v>
      </c>
      <c r="AC175" s="18" t="s">
        <v>185</v>
      </c>
      <c r="AD175" s="18" t="s">
        <v>185</v>
      </c>
      <c r="AE175" s="18" t="s">
        <v>185</v>
      </c>
      <c r="AF175" s="18" t="s">
        <v>185</v>
      </c>
      <c r="AG175" s="18" t="s">
        <v>185</v>
      </c>
      <c r="AH175" s="18" t="s">
        <v>185</v>
      </c>
      <c r="AI175" s="18" t="s">
        <v>185</v>
      </c>
      <c r="AJ175" s="18" t="s">
        <v>185</v>
      </c>
      <c r="AK175" s="18">
        <v>50000</v>
      </c>
      <c r="AL175" s="18">
        <v>1.548</v>
      </c>
    </row>
    <row r="176" spans="1:38" x14ac:dyDescent="0.3">
      <c r="A176" s="18" t="s">
        <v>76</v>
      </c>
      <c r="B176" s="18" t="s">
        <v>185</v>
      </c>
      <c r="C176" s="18" t="s">
        <v>185</v>
      </c>
      <c r="D176" s="18" t="s">
        <v>78</v>
      </c>
      <c r="E176" s="18" t="s">
        <v>182</v>
      </c>
      <c r="F176" s="18">
        <v>2011</v>
      </c>
      <c r="G176" s="18" t="s">
        <v>41</v>
      </c>
      <c r="H176" s="18" t="s">
        <v>185</v>
      </c>
      <c r="I176" s="18" t="s">
        <v>185</v>
      </c>
      <c r="J176" s="18" t="s">
        <v>185</v>
      </c>
      <c r="K176" s="18">
        <v>50000</v>
      </c>
      <c r="L176" s="18">
        <v>1000</v>
      </c>
      <c r="M176" s="18">
        <v>774</v>
      </c>
      <c r="N176" s="18" t="s">
        <v>24</v>
      </c>
      <c r="O176" s="18">
        <v>50000</v>
      </c>
      <c r="P176" s="18">
        <v>1000</v>
      </c>
      <c r="Q176" s="18">
        <v>774</v>
      </c>
      <c r="R176" s="18" t="s">
        <v>24</v>
      </c>
      <c r="S176" s="18">
        <v>3973000</v>
      </c>
      <c r="T176" s="18">
        <v>1000</v>
      </c>
      <c r="U176" s="18">
        <v>32200</v>
      </c>
      <c r="V176" s="18" t="s">
        <v>24</v>
      </c>
      <c r="W176" s="18">
        <v>3973000</v>
      </c>
      <c r="X176" s="18">
        <v>1000</v>
      </c>
      <c r="Y176" s="18">
        <v>32200</v>
      </c>
      <c r="Z176" s="18" t="s">
        <v>24</v>
      </c>
      <c r="AA176" s="18">
        <v>3973000</v>
      </c>
      <c r="AB176" s="18" t="s">
        <v>185</v>
      </c>
      <c r="AC176" s="18" t="s">
        <v>185</v>
      </c>
      <c r="AD176" s="18" t="s">
        <v>185</v>
      </c>
      <c r="AE176" s="18" t="s">
        <v>185</v>
      </c>
      <c r="AF176" s="18" t="s">
        <v>185</v>
      </c>
      <c r="AG176" s="18" t="s">
        <v>185</v>
      </c>
      <c r="AH176" s="18" t="s">
        <v>185</v>
      </c>
      <c r="AI176" s="18" t="s">
        <v>185</v>
      </c>
      <c r="AJ176" s="18" t="s">
        <v>185</v>
      </c>
      <c r="AK176" s="18">
        <v>50000</v>
      </c>
      <c r="AL176" s="18">
        <v>1.548</v>
      </c>
    </row>
    <row r="177" spans="1:38" x14ac:dyDescent="0.3">
      <c r="A177" s="18" t="s">
        <v>76</v>
      </c>
      <c r="B177" s="18" t="s">
        <v>186</v>
      </c>
      <c r="C177" s="18" t="s">
        <v>185</v>
      </c>
      <c r="D177" s="18" t="s">
        <v>78</v>
      </c>
      <c r="E177" s="18" t="s">
        <v>182</v>
      </c>
      <c r="F177" s="18">
        <v>2011</v>
      </c>
      <c r="G177" s="18" t="s">
        <v>41</v>
      </c>
      <c r="H177" s="18" t="s">
        <v>185</v>
      </c>
      <c r="I177" s="18" t="s">
        <v>185</v>
      </c>
      <c r="J177" s="18" t="s">
        <v>185</v>
      </c>
      <c r="K177" s="18">
        <v>93000</v>
      </c>
      <c r="L177" s="18">
        <v>1000</v>
      </c>
      <c r="M177" s="18">
        <v>5200</v>
      </c>
      <c r="N177" s="18" t="s">
        <v>25</v>
      </c>
      <c r="O177" s="18">
        <v>93000</v>
      </c>
      <c r="P177" s="18">
        <v>1000</v>
      </c>
      <c r="Q177" s="18">
        <v>5200</v>
      </c>
      <c r="R177" s="18" t="s">
        <v>25</v>
      </c>
      <c r="S177" s="18">
        <v>349000</v>
      </c>
      <c r="T177" s="18">
        <v>1000</v>
      </c>
      <c r="U177" s="18">
        <v>21800</v>
      </c>
      <c r="V177" s="18" t="s">
        <v>25</v>
      </c>
      <c r="W177" s="18">
        <v>349000</v>
      </c>
      <c r="X177" s="18">
        <v>1000</v>
      </c>
      <c r="Y177" s="18">
        <v>21800</v>
      </c>
      <c r="Z177" s="18" t="s">
        <v>25</v>
      </c>
      <c r="AA177" s="18">
        <v>349000</v>
      </c>
      <c r="AB177" s="18" t="s">
        <v>185</v>
      </c>
      <c r="AC177" s="18" t="s">
        <v>185</v>
      </c>
      <c r="AD177" s="18" t="s">
        <v>185</v>
      </c>
      <c r="AE177" s="18" t="s">
        <v>185</v>
      </c>
      <c r="AF177" s="18" t="s">
        <v>185</v>
      </c>
      <c r="AG177" s="18" t="s">
        <v>185</v>
      </c>
      <c r="AH177" s="18" t="s">
        <v>185</v>
      </c>
      <c r="AI177" s="18" t="s">
        <v>185</v>
      </c>
      <c r="AJ177" s="18" t="s">
        <v>187</v>
      </c>
      <c r="AK177" s="18">
        <v>93000</v>
      </c>
      <c r="AL177" s="18">
        <v>5.5913978494999999</v>
      </c>
    </row>
    <row r="178" spans="1:38" x14ac:dyDescent="0.3">
      <c r="A178" s="18" t="s">
        <v>76</v>
      </c>
      <c r="B178" s="18" t="s">
        <v>188</v>
      </c>
      <c r="C178" s="18" t="s">
        <v>185</v>
      </c>
      <c r="D178" s="18" t="s">
        <v>78</v>
      </c>
      <c r="E178" s="18" t="s">
        <v>182</v>
      </c>
      <c r="F178" s="18">
        <v>2011</v>
      </c>
      <c r="G178" s="18" t="s">
        <v>41</v>
      </c>
      <c r="H178" s="18" t="s">
        <v>185</v>
      </c>
      <c r="I178" s="18" t="s">
        <v>185</v>
      </c>
      <c r="J178" s="18" t="s">
        <v>185</v>
      </c>
      <c r="K178" s="18">
        <v>59000</v>
      </c>
      <c r="L178" s="18">
        <v>1000</v>
      </c>
      <c r="M178" s="18">
        <v>4260</v>
      </c>
      <c r="N178" s="18" t="s">
        <v>25</v>
      </c>
      <c r="O178" s="18">
        <v>59000</v>
      </c>
      <c r="P178" s="18">
        <v>1000</v>
      </c>
      <c r="Q178" s="18">
        <v>4260</v>
      </c>
      <c r="R178" s="18" t="s">
        <v>25</v>
      </c>
      <c r="S178" s="18">
        <v>435000</v>
      </c>
      <c r="T178" s="18">
        <v>1000</v>
      </c>
      <c r="U178" s="18">
        <v>30200</v>
      </c>
      <c r="V178" s="18" t="s">
        <v>25</v>
      </c>
      <c r="W178" s="18">
        <v>435000</v>
      </c>
      <c r="X178" s="18">
        <v>1000</v>
      </c>
      <c r="Y178" s="18">
        <v>30200</v>
      </c>
      <c r="Z178" s="18" t="s">
        <v>25</v>
      </c>
      <c r="AA178" s="18">
        <v>435000</v>
      </c>
      <c r="AB178" s="18" t="s">
        <v>185</v>
      </c>
      <c r="AC178" s="18" t="s">
        <v>185</v>
      </c>
      <c r="AD178" s="18" t="s">
        <v>185</v>
      </c>
      <c r="AE178" s="18" t="s">
        <v>185</v>
      </c>
      <c r="AF178" s="18" t="s">
        <v>185</v>
      </c>
      <c r="AG178" s="18" t="s">
        <v>185</v>
      </c>
      <c r="AH178" s="18" t="s">
        <v>185</v>
      </c>
      <c r="AI178" s="18" t="s">
        <v>185</v>
      </c>
      <c r="AJ178" s="18" t="s">
        <v>187</v>
      </c>
      <c r="AK178" s="18">
        <v>59000</v>
      </c>
      <c r="AL178" s="18">
        <v>7.2203389831000004</v>
      </c>
    </row>
    <row r="179" spans="1:38" x14ac:dyDescent="0.3">
      <c r="A179" s="18" t="s">
        <v>76</v>
      </c>
      <c r="B179" s="18" t="s">
        <v>189</v>
      </c>
      <c r="C179" s="18" t="s">
        <v>185</v>
      </c>
      <c r="D179" s="18" t="s">
        <v>78</v>
      </c>
      <c r="E179" s="18" t="s">
        <v>182</v>
      </c>
      <c r="F179" s="18">
        <v>2011</v>
      </c>
      <c r="G179" s="18" t="s">
        <v>41</v>
      </c>
      <c r="H179" s="18" t="s">
        <v>185</v>
      </c>
      <c r="I179" s="18" t="s">
        <v>185</v>
      </c>
      <c r="J179" s="18" t="s">
        <v>185</v>
      </c>
      <c r="K179" s="18">
        <v>66000</v>
      </c>
      <c r="L179" s="18">
        <v>1000</v>
      </c>
      <c r="M179" s="18">
        <v>3020</v>
      </c>
      <c r="N179" s="18" t="s">
        <v>24</v>
      </c>
      <c r="O179" s="18">
        <v>66000</v>
      </c>
      <c r="P179" s="18">
        <v>1000</v>
      </c>
      <c r="Q179" s="18">
        <v>3020</v>
      </c>
      <c r="R179" s="18" t="s">
        <v>24</v>
      </c>
      <c r="S179" s="18">
        <v>414000</v>
      </c>
      <c r="T179" s="18">
        <v>1000</v>
      </c>
      <c r="U179" s="18">
        <v>28200</v>
      </c>
      <c r="V179" s="18" t="s">
        <v>25</v>
      </c>
      <c r="W179" s="18">
        <v>414000</v>
      </c>
      <c r="X179" s="18">
        <v>1000</v>
      </c>
      <c r="Y179" s="18">
        <v>28200</v>
      </c>
      <c r="Z179" s="18" t="s">
        <v>25</v>
      </c>
      <c r="AA179" s="18">
        <v>414000</v>
      </c>
      <c r="AB179" s="18" t="s">
        <v>185</v>
      </c>
      <c r="AC179" s="18" t="s">
        <v>185</v>
      </c>
      <c r="AD179" s="18" t="s">
        <v>185</v>
      </c>
      <c r="AE179" s="18" t="s">
        <v>185</v>
      </c>
      <c r="AF179" s="18" t="s">
        <v>185</v>
      </c>
      <c r="AG179" s="18" t="s">
        <v>185</v>
      </c>
      <c r="AH179" s="18" t="s">
        <v>185</v>
      </c>
      <c r="AI179" s="18" t="s">
        <v>185</v>
      </c>
      <c r="AJ179" s="18" t="s">
        <v>187</v>
      </c>
      <c r="AK179" s="18">
        <v>66000</v>
      </c>
      <c r="AL179" s="18">
        <v>4.5757575758</v>
      </c>
    </row>
    <row r="180" spans="1:38" x14ac:dyDescent="0.3">
      <c r="A180" s="18" t="s">
        <v>76</v>
      </c>
      <c r="B180" s="18" t="s">
        <v>190</v>
      </c>
      <c r="C180" s="18" t="s">
        <v>185</v>
      </c>
      <c r="D180" s="18" t="s">
        <v>78</v>
      </c>
      <c r="E180" s="18" t="s">
        <v>182</v>
      </c>
      <c r="F180" s="18">
        <v>2011</v>
      </c>
      <c r="G180" s="18" t="s">
        <v>41</v>
      </c>
      <c r="H180" s="18" t="s">
        <v>185</v>
      </c>
      <c r="I180" s="18" t="s">
        <v>185</v>
      </c>
      <c r="J180" s="18" t="s">
        <v>185</v>
      </c>
      <c r="K180" s="18">
        <v>96000</v>
      </c>
      <c r="L180" s="18">
        <v>1000</v>
      </c>
      <c r="M180" s="18">
        <v>14900</v>
      </c>
      <c r="N180" s="18" t="s">
        <v>42</v>
      </c>
      <c r="O180" s="18">
        <v>96000</v>
      </c>
      <c r="P180" s="18">
        <v>1000</v>
      </c>
      <c r="Q180" s="18">
        <v>14900</v>
      </c>
      <c r="R180" s="18" t="s">
        <v>42</v>
      </c>
      <c r="S180" s="18">
        <v>58000</v>
      </c>
      <c r="T180" s="18">
        <v>1000</v>
      </c>
      <c r="U180" s="18">
        <v>9020</v>
      </c>
      <c r="V180" s="18" t="s">
        <v>42</v>
      </c>
      <c r="W180" s="18">
        <v>58000</v>
      </c>
      <c r="X180" s="18">
        <v>1000</v>
      </c>
      <c r="Y180" s="18">
        <v>9020</v>
      </c>
      <c r="Z180" s="18" t="s">
        <v>42</v>
      </c>
      <c r="AA180" s="18">
        <v>58000</v>
      </c>
      <c r="AB180" s="18" t="s">
        <v>185</v>
      </c>
      <c r="AC180" s="18" t="s">
        <v>185</v>
      </c>
      <c r="AD180" s="18" t="s">
        <v>185</v>
      </c>
      <c r="AE180" s="18" t="s">
        <v>185</v>
      </c>
      <c r="AF180" s="18" t="s">
        <v>185</v>
      </c>
      <c r="AG180" s="18" t="s">
        <v>185</v>
      </c>
      <c r="AH180" s="18" t="s">
        <v>185</v>
      </c>
      <c r="AI180" s="18" t="s">
        <v>185</v>
      </c>
      <c r="AJ180" s="18" t="s">
        <v>187</v>
      </c>
      <c r="AK180" s="18">
        <v>96000</v>
      </c>
      <c r="AL180" s="18">
        <v>15.520833333000001</v>
      </c>
    </row>
    <row r="181" spans="1:38" x14ac:dyDescent="0.3">
      <c r="A181" s="18" t="s">
        <v>76</v>
      </c>
      <c r="B181" s="18" t="s">
        <v>191</v>
      </c>
      <c r="C181" s="18" t="s">
        <v>185</v>
      </c>
      <c r="D181" s="18" t="s">
        <v>78</v>
      </c>
      <c r="E181" s="18" t="s">
        <v>182</v>
      </c>
      <c r="F181" s="18">
        <v>2011</v>
      </c>
      <c r="G181" s="18" t="s">
        <v>41</v>
      </c>
      <c r="H181" s="18" t="s">
        <v>185</v>
      </c>
      <c r="I181" s="18" t="s">
        <v>185</v>
      </c>
      <c r="J181" s="18" t="s">
        <v>185</v>
      </c>
      <c r="K181" s="18">
        <v>69000</v>
      </c>
      <c r="L181" s="18">
        <v>1000</v>
      </c>
      <c r="M181" s="18">
        <v>5850</v>
      </c>
      <c r="N181" s="18" t="s">
        <v>25</v>
      </c>
      <c r="O181" s="18">
        <v>69000</v>
      </c>
      <c r="P181" s="18">
        <v>1000</v>
      </c>
      <c r="Q181" s="18">
        <v>5850</v>
      </c>
      <c r="R181" s="18" t="s">
        <v>25</v>
      </c>
      <c r="S181" s="18">
        <v>264000</v>
      </c>
      <c r="T181" s="18">
        <v>1000</v>
      </c>
      <c r="U181" s="18">
        <v>26300</v>
      </c>
      <c r="V181" s="18" t="s">
        <v>25</v>
      </c>
      <c r="W181" s="18">
        <v>264000</v>
      </c>
      <c r="X181" s="18">
        <v>1000</v>
      </c>
      <c r="Y181" s="18">
        <v>26300</v>
      </c>
      <c r="Z181" s="18" t="s">
        <v>25</v>
      </c>
      <c r="AA181" s="18">
        <v>264000</v>
      </c>
      <c r="AB181" s="18" t="s">
        <v>185</v>
      </c>
      <c r="AC181" s="18" t="s">
        <v>185</v>
      </c>
      <c r="AD181" s="18" t="s">
        <v>185</v>
      </c>
      <c r="AE181" s="18" t="s">
        <v>185</v>
      </c>
      <c r="AF181" s="18" t="s">
        <v>185</v>
      </c>
      <c r="AG181" s="18" t="s">
        <v>185</v>
      </c>
      <c r="AH181" s="18" t="s">
        <v>185</v>
      </c>
      <c r="AI181" s="18" t="s">
        <v>185</v>
      </c>
      <c r="AJ181" s="18" t="s">
        <v>187</v>
      </c>
      <c r="AK181" s="18">
        <v>69000</v>
      </c>
      <c r="AL181" s="18">
        <v>8.4782608695999997</v>
      </c>
    </row>
    <row r="182" spans="1:38" x14ac:dyDescent="0.3">
      <c r="A182" s="18" t="s">
        <v>76</v>
      </c>
      <c r="B182" s="18" t="s">
        <v>192</v>
      </c>
      <c r="C182" s="18" t="s">
        <v>185</v>
      </c>
      <c r="D182" s="18" t="s">
        <v>78</v>
      </c>
      <c r="E182" s="18" t="s">
        <v>182</v>
      </c>
      <c r="F182" s="18">
        <v>2011</v>
      </c>
      <c r="G182" s="18" t="s">
        <v>41</v>
      </c>
      <c r="H182" s="18" t="s">
        <v>185</v>
      </c>
      <c r="I182" s="18" t="s">
        <v>185</v>
      </c>
      <c r="J182" s="18" t="s">
        <v>185</v>
      </c>
      <c r="K182" s="18">
        <v>39000</v>
      </c>
      <c r="L182" s="18">
        <v>1000</v>
      </c>
      <c r="M182" s="18">
        <v>5430</v>
      </c>
      <c r="N182" s="18" t="s">
        <v>25</v>
      </c>
      <c r="O182" s="18">
        <v>39000</v>
      </c>
      <c r="P182" s="18">
        <v>1000</v>
      </c>
      <c r="Q182" s="18">
        <v>5430</v>
      </c>
      <c r="R182" s="18" t="s">
        <v>25</v>
      </c>
      <c r="S182" s="18">
        <v>131000</v>
      </c>
      <c r="T182" s="18">
        <v>1000</v>
      </c>
      <c r="U182" s="18">
        <v>17300</v>
      </c>
      <c r="V182" s="18" t="s">
        <v>25</v>
      </c>
      <c r="W182" s="18">
        <v>131000</v>
      </c>
      <c r="X182" s="18">
        <v>1000</v>
      </c>
      <c r="Y182" s="18">
        <v>17300</v>
      </c>
      <c r="Z182" s="18" t="s">
        <v>25</v>
      </c>
      <c r="AA182" s="18">
        <v>131000</v>
      </c>
      <c r="AB182" s="18" t="s">
        <v>185</v>
      </c>
      <c r="AC182" s="18" t="s">
        <v>185</v>
      </c>
      <c r="AD182" s="18" t="s">
        <v>185</v>
      </c>
      <c r="AE182" s="18" t="s">
        <v>185</v>
      </c>
      <c r="AF182" s="18" t="s">
        <v>185</v>
      </c>
      <c r="AG182" s="18" t="s">
        <v>185</v>
      </c>
      <c r="AH182" s="18" t="s">
        <v>185</v>
      </c>
      <c r="AI182" s="18" t="s">
        <v>185</v>
      </c>
      <c r="AJ182" s="18" t="s">
        <v>187</v>
      </c>
      <c r="AK182" s="18">
        <v>39000</v>
      </c>
      <c r="AL182" s="18">
        <v>13.923076923</v>
      </c>
    </row>
    <row r="183" spans="1:38" x14ac:dyDescent="0.3">
      <c r="A183" s="18" t="s">
        <v>76</v>
      </c>
      <c r="B183" s="18" t="s">
        <v>193</v>
      </c>
      <c r="C183" s="18" t="s">
        <v>185</v>
      </c>
      <c r="D183" s="18" t="s">
        <v>78</v>
      </c>
      <c r="E183" s="18" t="s">
        <v>182</v>
      </c>
      <c r="F183" s="18">
        <v>2011</v>
      </c>
      <c r="G183" s="18" t="s">
        <v>41</v>
      </c>
      <c r="H183" s="18" t="s">
        <v>185</v>
      </c>
      <c r="I183" s="18" t="s">
        <v>185</v>
      </c>
      <c r="J183" s="18" t="s">
        <v>185</v>
      </c>
      <c r="K183" s="18">
        <v>36000</v>
      </c>
      <c r="L183" s="18">
        <v>1000</v>
      </c>
      <c r="M183" s="18">
        <v>1960</v>
      </c>
      <c r="N183" s="18" t="s">
        <v>25</v>
      </c>
      <c r="O183" s="18">
        <v>36000</v>
      </c>
      <c r="P183" s="18">
        <v>1000</v>
      </c>
      <c r="Q183" s="18">
        <v>1960</v>
      </c>
      <c r="R183" s="18" t="s">
        <v>25</v>
      </c>
      <c r="S183" s="18">
        <v>803000</v>
      </c>
      <c r="T183" s="18">
        <v>1000</v>
      </c>
      <c r="U183" s="18">
        <v>41800</v>
      </c>
      <c r="V183" s="18" t="s">
        <v>25</v>
      </c>
      <c r="W183" s="18">
        <v>803000</v>
      </c>
      <c r="X183" s="18">
        <v>1000</v>
      </c>
      <c r="Y183" s="18">
        <v>41800</v>
      </c>
      <c r="Z183" s="18" t="s">
        <v>25</v>
      </c>
      <c r="AA183" s="18">
        <v>803000</v>
      </c>
      <c r="AB183" s="18" t="s">
        <v>185</v>
      </c>
      <c r="AC183" s="18" t="s">
        <v>185</v>
      </c>
      <c r="AD183" s="18" t="s">
        <v>185</v>
      </c>
      <c r="AE183" s="18" t="s">
        <v>185</v>
      </c>
      <c r="AF183" s="18" t="s">
        <v>185</v>
      </c>
      <c r="AG183" s="18" t="s">
        <v>185</v>
      </c>
      <c r="AH183" s="18" t="s">
        <v>185</v>
      </c>
      <c r="AI183" s="18" t="s">
        <v>185</v>
      </c>
      <c r="AJ183" s="18" t="s">
        <v>187</v>
      </c>
      <c r="AK183" s="18">
        <v>36000</v>
      </c>
      <c r="AL183" s="18">
        <v>5.4444444444000002</v>
      </c>
    </row>
    <row r="184" spans="1:38" x14ac:dyDescent="0.3">
      <c r="A184" s="18" t="s">
        <v>76</v>
      </c>
      <c r="B184" s="18" t="s">
        <v>194</v>
      </c>
      <c r="C184" s="18" t="s">
        <v>185</v>
      </c>
      <c r="D184" s="18" t="s">
        <v>78</v>
      </c>
      <c r="E184" s="18" t="s">
        <v>182</v>
      </c>
      <c r="F184" s="18">
        <v>2011</v>
      </c>
      <c r="G184" s="18" t="s">
        <v>41</v>
      </c>
      <c r="H184" s="18" t="s">
        <v>185</v>
      </c>
      <c r="I184" s="18" t="s">
        <v>185</v>
      </c>
      <c r="J184" s="18" t="s">
        <v>185</v>
      </c>
      <c r="K184" s="18">
        <v>45000</v>
      </c>
      <c r="L184" s="18">
        <v>1000</v>
      </c>
      <c r="M184" s="18">
        <v>1720</v>
      </c>
      <c r="N184" s="18" t="s">
        <v>24</v>
      </c>
      <c r="O184" s="18">
        <v>45000</v>
      </c>
      <c r="P184" s="18">
        <v>1000</v>
      </c>
      <c r="Q184" s="18">
        <v>1720</v>
      </c>
      <c r="R184" s="18" t="s">
        <v>24</v>
      </c>
      <c r="S184" s="18">
        <v>778000</v>
      </c>
      <c r="T184" s="18">
        <v>1000</v>
      </c>
      <c r="U184" s="18">
        <v>34400</v>
      </c>
      <c r="V184" s="18" t="s">
        <v>24</v>
      </c>
      <c r="W184" s="18">
        <v>778000</v>
      </c>
      <c r="X184" s="18">
        <v>1000</v>
      </c>
      <c r="Y184" s="18">
        <v>34400</v>
      </c>
      <c r="Z184" s="18" t="s">
        <v>24</v>
      </c>
      <c r="AA184" s="18">
        <v>778000</v>
      </c>
      <c r="AB184" s="18" t="s">
        <v>185</v>
      </c>
      <c r="AC184" s="18" t="s">
        <v>185</v>
      </c>
      <c r="AD184" s="18" t="s">
        <v>185</v>
      </c>
      <c r="AE184" s="18" t="s">
        <v>185</v>
      </c>
      <c r="AF184" s="18" t="s">
        <v>185</v>
      </c>
      <c r="AG184" s="18" t="s">
        <v>185</v>
      </c>
      <c r="AH184" s="18" t="s">
        <v>185</v>
      </c>
      <c r="AI184" s="18" t="s">
        <v>185</v>
      </c>
      <c r="AJ184" s="18" t="s">
        <v>187</v>
      </c>
      <c r="AK184" s="18">
        <v>45000</v>
      </c>
      <c r="AL184" s="18">
        <v>3.8222222222000002</v>
      </c>
    </row>
    <row r="185" spans="1:38" x14ac:dyDescent="0.3">
      <c r="A185" s="18" t="s">
        <v>76</v>
      </c>
      <c r="B185" s="18" t="s">
        <v>195</v>
      </c>
      <c r="C185" s="18" t="s">
        <v>185</v>
      </c>
      <c r="D185" s="18" t="s">
        <v>78</v>
      </c>
      <c r="E185" s="18" t="s">
        <v>182</v>
      </c>
      <c r="F185" s="18">
        <v>2011</v>
      </c>
      <c r="G185" s="18" t="s">
        <v>41</v>
      </c>
      <c r="H185" s="18" t="s">
        <v>185</v>
      </c>
      <c r="I185" s="18" t="s">
        <v>185</v>
      </c>
      <c r="J185" s="18" t="s">
        <v>185</v>
      </c>
      <c r="K185" s="18">
        <v>34000</v>
      </c>
      <c r="L185" s="18">
        <v>1000</v>
      </c>
      <c r="M185" s="18">
        <v>3530</v>
      </c>
      <c r="N185" s="18" t="s">
        <v>25</v>
      </c>
      <c r="O185" s="18">
        <v>34000</v>
      </c>
      <c r="P185" s="18">
        <v>1000</v>
      </c>
      <c r="Q185" s="18">
        <v>3530</v>
      </c>
      <c r="R185" s="18" t="s">
        <v>25</v>
      </c>
      <c r="S185" s="18">
        <v>106000</v>
      </c>
      <c r="T185" s="18">
        <v>1000</v>
      </c>
      <c r="U185" s="18">
        <v>11200</v>
      </c>
      <c r="V185" s="18" t="s">
        <v>25</v>
      </c>
      <c r="W185" s="18">
        <v>106000</v>
      </c>
      <c r="X185" s="18">
        <v>1000</v>
      </c>
      <c r="Y185" s="18">
        <v>11200</v>
      </c>
      <c r="Z185" s="18" t="s">
        <v>25</v>
      </c>
      <c r="AA185" s="18">
        <v>106000</v>
      </c>
      <c r="AB185" s="18" t="s">
        <v>185</v>
      </c>
      <c r="AC185" s="18" t="s">
        <v>185</v>
      </c>
      <c r="AD185" s="18" t="s">
        <v>185</v>
      </c>
      <c r="AE185" s="18" t="s">
        <v>185</v>
      </c>
      <c r="AF185" s="18" t="s">
        <v>185</v>
      </c>
      <c r="AG185" s="18" t="s">
        <v>185</v>
      </c>
      <c r="AH185" s="18" t="s">
        <v>185</v>
      </c>
      <c r="AI185" s="18" t="s">
        <v>185</v>
      </c>
      <c r="AJ185" s="18" t="s">
        <v>187</v>
      </c>
      <c r="AK185" s="18">
        <v>34000</v>
      </c>
      <c r="AL185" s="18">
        <v>10.382352941000001</v>
      </c>
    </row>
    <row r="186" spans="1:38" x14ac:dyDescent="0.3">
      <c r="A186" s="18" t="s">
        <v>76</v>
      </c>
      <c r="B186" s="18" t="s">
        <v>196</v>
      </c>
      <c r="C186" s="18" t="s">
        <v>185</v>
      </c>
      <c r="D186" s="18" t="s">
        <v>78</v>
      </c>
      <c r="E186" s="18" t="s">
        <v>182</v>
      </c>
      <c r="F186" s="18">
        <v>2011</v>
      </c>
      <c r="G186" s="18" t="s">
        <v>41</v>
      </c>
      <c r="H186" s="18" t="s">
        <v>185</v>
      </c>
      <c r="I186" s="18" t="s">
        <v>185</v>
      </c>
      <c r="J186" s="18" t="s">
        <v>185</v>
      </c>
      <c r="K186" s="18">
        <v>45000</v>
      </c>
      <c r="L186" s="18">
        <v>1000</v>
      </c>
      <c r="M186" s="18">
        <v>2050</v>
      </c>
      <c r="N186" s="18" t="s">
        <v>24</v>
      </c>
      <c r="O186" s="18">
        <v>45000</v>
      </c>
      <c r="P186" s="18">
        <v>1000</v>
      </c>
      <c r="Q186" s="18">
        <v>2050</v>
      </c>
      <c r="R186" s="18" t="s">
        <v>24</v>
      </c>
      <c r="S186" s="18">
        <v>241000</v>
      </c>
      <c r="T186" s="18">
        <v>1000</v>
      </c>
      <c r="U186" s="18">
        <v>21000</v>
      </c>
      <c r="V186" s="18" t="s">
        <v>25</v>
      </c>
      <c r="W186" s="18">
        <v>241000</v>
      </c>
      <c r="X186" s="18">
        <v>1000</v>
      </c>
      <c r="Y186" s="18">
        <v>21000</v>
      </c>
      <c r="Z186" s="18" t="s">
        <v>25</v>
      </c>
      <c r="AA186" s="18">
        <v>241000</v>
      </c>
      <c r="AB186" s="18" t="s">
        <v>185</v>
      </c>
      <c r="AC186" s="18" t="s">
        <v>185</v>
      </c>
      <c r="AD186" s="18" t="s">
        <v>185</v>
      </c>
      <c r="AE186" s="18" t="s">
        <v>185</v>
      </c>
      <c r="AF186" s="18" t="s">
        <v>185</v>
      </c>
      <c r="AG186" s="18" t="s">
        <v>185</v>
      </c>
      <c r="AH186" s="18" t="s">
        <v>185</v>
      </c>
      <c r="AI186" s="18" t="s">
        <v>185</v>
      </c>
      <c r="AJ186" s="18" t="s">
        <v>197</v>
      </c>
      <c r="AK186" s="18">
        <v>45000</v>
      </c>
      <c r="AL186" s="18">
        <v>4.5555555555999998</v>
      </c>
    </row>
    <row r="187" spans="1:38" x14ac:dyDescent="0.3">
      <c r="A187" s="18" t="s">
        <v>75</v>
      </c>
      <c r="B187" s="18" t="s">
        <v>186</v>
      </c>
      <c r="C187" s="18" t="s">
        <v>185</v>
      </c>
      <c r="D187" s="18" t="s">
        <v>78</v>
      </c>
      <c r="E187" s="18" t="s">
        <v>182</v>
      </c>
      <c r="F187" s="18">
        <v>2011</v>
      </c>
      <c r="G187" s="18" t="s">
        <v>41</v>
      </c>
      <c r="H187" s="18" t="s">
        <v>185</v>
      </c>
      <c r="I187" s="18" t="s">
        <v>185</v>
      </c>
      <c r="J187" s="18" t="s">
        <v>185</v>
      </c>
      <c r="K187" s="18">
        <v>30000</v>
      </c>
      <c r="L187" s="18">
        <v>1000</v>
      </c>
      <c r="M187" s="18">
        <v>5270</v>
      </c>
      <c r="N187" s="18" t="s">
        <v>42</v>
      </c>
      <c r="O187" s="18">
        <v>30000</v>
      </c>
      <c r="P187" s="18">
        <v>1000</v>
      </c>
      <c r="Q187" s="18">
        <v>5270</v>
      </c>
      <c r="R187" s="18" t="s">
        <v>42</v>
      </c>
      <c r="S187" s="18">
        <v>53000</v>
      </c>
      <c r="T187" s="18">
        <v>1000</v>
      </c>
      <c r="U187" s="18">
        <v>7740</v>
      </c>
      <c r="V187" s="18" t="s">
        <v>25</v>
      </c>
      <c r="W187" s="18">
        <v>53000</v>
      </c>
      <c r="X187" s="18">
        <v>1000</v>
      </c>
      <c r="Y187" s="18">
        <v>7740</v>
      </c>
      <c r="Z187" s="18" t="s">
        <v>25</v>
      </c>
      <c r="AA187" s="18">
        <v>53000</v>
      </c>
      <c r="AB187" s="18" t="s">
        <v>185</v>
      </c>
      <c r="AC187" s="18" t="s">
        <v>185</v>
      </c>
      <c r="AD187" s="18" t="s">
        <v>185</v>
      </c>
      <c r="AE187" s="18" t="s">
        <v>185</v>
      </c>
      <c r="AF187" s="18" t="s">
        <v>185</v>
      </c>
      <c r="AG187" s="18" t="s">
        <v>185</v>
      </c>
      <c r="AH187" s="18" t="s">
        <v>185</v>
      </c>
      <c r="AI187" s="18" t="s">
        <v>187</v>
      </c>
      <c r="AJ187" s="18" t="s">
        <v>185</v>
      </c>
      <c r="AK187" s="18">
        <v>30000</v>
      </c>
      <c r="AL187" s="18">
        <v>17.566666667</v>
      </c>
    </row>
    <row r="188" spans="1:38" x14ac:dyDescent="0.3">
      <c r="A188" s="18" t="s">
        <v>75</v>
      </c>
      <c r="B188" s="18" t="s">
        <v>189</v>
      </c>
      <c r="C188" s="18" t="s">
        <v>185</v>
      </c>
      <c r="D188" s="18" t="s">
        <v>78</v>
      </c>
      <c r="E188" s="18" t="s">
        <v>182</v>
      </c>
      <c r="F188" s="18">
        <v>2011</v>
      </c>
      <c r="G188" s="18" t="s">
        <v>41</v>
      </c>
      <c r="H188" s="18" t="s">
        <v>185</v>
      </c>
      <c r="I188" s="18" t="s">
        <v>185</v>
      </c>
      <c r="J188" s="18" t="s">
        <v>185</v>
      </c>
      <c r="K188" s="18"/>
      <c r="L188" s="18"/>
      <c r="M188" s="18"/>
      <c r="N188" s="18" t="s">
        <v>55</v>
      </c>
      <c r="O188" s="18"/>
      <c r="P188" s="18"/>
      <c r="Q188" s="18"/>
      <c r="R188" s="18" t="s">
        <v>55</v>
      </c>
      <c r="S188" s="18">
        <v>0</v>
      </c>
      <c r="T188" s="18"/>
      <c r="U188" s="18"/>
      <c r="V188" s="18" t="s">
        <v>55</v>
      </c>
      <c r="W188" s="18">
        <v>0</v>
      </c>
      <c r="X188" s="18"/>
      <c r="Y188" s="18"/>
      <c r="Z188" s="18" t="s">
        <v>55</v>
      </c>
      <c r="AA188" s="18">
        <v>0</v>
      </c>
      <c r="AB188" s="18" t="s">
        <v>185</v>
      </c>
      <c r="AC188" s="18" t="s">
        <v>185</v>
      </c>
      <c r="AD188" s="18" t="s">
        <v>185</v>
      </c>
      <c r="AE188" s="18" t="s">
        <v>185</v>
      </c>
      <c r="AF188" s="18" t="s">
        <v>185</v>
      </c>
      <c r="AG188" s="18" t="s">
        <v>185</v>
      </c>
      <c r="AH188" s="18" t="s">
        <v>185</v>
      </c>
      <c r="AI188" s="18" t="s">
        <v>187</v>
      </c>
      <c r="AJ188" s="18" t="s">
        <v>185</v>
      </c>
      <c r="AK188" s="18"/>
      <c r="AL188" s="18"/>
    </row>
    <row r="189" spans="1:38" x14ac:dyDescent="0.3">
      <c r="A189" s="18" t="s">
        <v>75</v>
      </c>
      <c r="B189" s="18" t="s">
        <v>190</v>
      </c>
      <c r="C189" s="18" t="s">
        <v>185</v>
      </c>
      <c r="D189" s="18" t="s">
        <v>78</v>
      </c>
      <c r="E189" s="18" t="s">
        <v>182</v>
      </c>
      <c r="F189" s="18">
        <v>2011</v>
      </c>
      <c r="G189" s="18" t="s">
        <v>41</v>
      </c>
      <c r="H189" s="18" t="s">
        <v>185</v>
      </c>
      <c r="I189" s="18" t="s">
        <v>185</v>
      </c>
      <c r="J189" s="18" t="s">
        <v>185</v>
      </c>
      <c r="K189" s="18">
        <v>74000</v>
      </c>
      <c r="L189" s="18">
        <v>1000</v>
      </c>
      <c r="M189" s="18">
        <v>9840</v>
      </c>
      <c r="N189" s="18" t="s">
        <v>25</v>
      </c>
      <c r="O189" s="18">
        <v>74000</v>
      </c>
      <c r="P189" s="18">
        <v>1000</v>
      </c>
      <c r="Q189" s="18">
        <v>9840</v>
      </c>
      <c r="R189" s="18" t="s">
        <v>25</v>
      </c>
      <c r="S189" s="18">
        <v>27000</v>
      </c>
      <c r="T189" s="18">
        <v>1000</v>
      </c>
      <c r="U189" s="18">
        <v>5010</v>
      </c>
      <c r="V189" s="18" t="s">
        <v>42</v>
      </c>
      <c r="W189" s="18">
        <v>27000</v>
      </c>
      <c r="X189" s="18">
        <v>1000</v>
      </c>
      <c r="Y189" s="18">
        <v>5010</v>
      </c>
      <c r="Z189" s="18" t="s">
        <v>42</v>
      </c>
      <c r="AA189" s="18">
        <v>27000</v>
      </c>
      <c r="AB189" s="18" t="s">
        <v>185</v>
      </c>
      <c r="AC189" s="18" t="s">
        <v>185</v>
      </c>
      <c r="AD189" s="18" t="s">
        <v>185</v>
      </c>
      <c r="AE189" s="18" t="s">
        <v>185</v>
      </c>
      <c r="AF189" s="18" t="s">
        <v>185</v>
      </c>
      <c r="AG189" s="18" t="s">
        <v>185</v>
      </c>
      <c r="AH189" s="18" t="s">
        <v>185</v>
      </c>
      <c r="AI189" s="18" t="s">
        <v>187</v>
      </c>
      <c r="AJ189" s="18" t="s">
        <v>185</v>
      </c>
      <c r="AK189" s="18">
        <v>74000</v>
      </c>
      <c r="AL189" s="18">
        <v>13.297297297</v>
      </c>
    </row>
    <row r="190" spans="1:38" x14ac:dyDescent="0.3">
      <c r="A190" s="18" t="s">
        <v>75</v>
      </c>
      <c r="B190" s="18" t="s">
        <v>191</v>
      </c>
      <c r="C190" s="18" t="s">
        <v>185</v>
      </c>
      <c r="D190" s="18" t="s">
        <v>78</v>
      </c>
      <c r="E190" s="18" t="s">
        <v>182</v>
      </c>
      <c r="F190" s="18">
        <v>2011</v>
      </c>
      <c r="G190" s="18" t="s">
        <v>41</v>
      </c>
      <c r="H190" s="18" t="s">
        <v>185</v>
      </c>
      <c r="I190" s="18" t="s">
        <v>185</v>
      </c>
      <c r="J190" s="18" t="s">
        <v>185</v>
      </c>
      <c r="K190" s="18">
        <v>86000</v>
      </c>
      <c r="L190" s="18">
        <v>1000</v>
      </c>
      <c r="M190" s="18">
        <v>7020</v>
      </c>
      <c r="N190" s="18" t="s">
        <v>25</v>
      </c>
      <c r="O190" s="18">
        <v>86000</v>
      </c>
      <c r="P190" s="18">
        <v>1000</v>
      </c>
      <c r="Q190" s="18">
        <v>7020</v>
      </c>
      <c r="R190" s="18" t="s">
        <v>25</v>
      </c>
      <c r="S190" s="18">
        <v>57000</v>
      </c>
      <c r="T190" s="18">
        <v>1000</v>
      </c>
      <c r="U190" s="18">
        <v>9210</v>
      </c>
      <c r="V190" s="18" t="s">
        <v>42</v>
      </c>
      <c r="W190" s="18">
        <v>57000</v>
      </c>
      <c r="X190" s="18">
        <v>1000</v>
      </c>
      <c r="Y190" s="18">
        <v>9210</v>
      </c>
      <c r="Z190" s="18" t="s">
        <v>42</v>
      </c>
      <c r="AA190" s="18">
        <v>57000</v>
      </c>
      <c r="AB190" s="18" t="s">
        <v>185</v>
      </c>
      <c r="AC190" s="18" t="s">
        <v>185</v>
      </c>
      <c r="AD190" s="18" t="s">
        <v>185</v>
      </c>
      <c r="AE190" s="18" t="s">
        <v>185</v>
      </c>
      <c r="AF190" s="18" t="s">
        <v>185</v>
      </c>
      <c r="AG190" s="18" t="s">
        <v>185</v>
      </c>
      <c r="AH190" s="18" t="s">
        <v>185</v>
      </c>
      <c r="AI190" s="18" t="s">
        <v>187</v>
      </c>
      <c r="AJ190" s="18" t="s">
        <v>185</v>
      </c>
      <c r="AK190" s="18">
        <v>86000</v>
      </c>
      <c r="AL190" s="18">
        <v>8.1627906977000002</v>
      </c>
    </row>
    <row r="191" spans="1:38" x14ac:dyDescent="0.3">
      <c r="A191" s="18" t="s">
        <v>75</v>
      </c>
      <c r="B191" s="18" t="s">
        <v>192</v>
      </c>
      <c r="C191" s="18" t="s">
        <v>185</v>
      </c>
      <c r="D191" s="18" t="s">
        <v>78</v>
      </c>
      <c r="E191" s="18" t="s">
        <v>182</v>
      </c>
      <c r="F191" s="18">
        <v>2011</v>
      </c>
      <c r="G191" s="18" t="s">
        <v>41</v>
      </c>
      <c r="H191" s="18" t="s">
        <v>185</v>
      </c>
      <c r="I191" s="18" t="s">
        <v>185</v>
      </c>
      <c r="J191" s="18" t="s">
        <v>185</v>
      </c>
      <c r="K191" s="18">
        <v>48000</v>
      </c>
      <c r="L191" s="18">
        <v>1000</v>
      </c>
      <c r="M191" s="18">
        <v>2950</v>
      </c>
      <c r="N191" s="18" t="s">
        <v>25</v>
      </c>
      <c r="O191" s="18">
        <v>48000</v>
      </c>
      <c r="P191" s="18">
        <v>1000</v>
      </c>
      <c r="Q191" s="18">
        <v>2950</v>
      </c>
      <c r="R191" s="18" t="s">
        <v>25</v>
      </c>
      <c r="S191" s="18">
        <v>369000</v>
      </c>
      <c r="T191" s="18">
        <v>1000</v>
      </c>
      <c r="U191" s="18">
        <v>24700</v>
      </c>
      <c r="V191" s="18" t="s">
        <v>25</v>
      </c>
      <c r="W191" s="18">
        <v>369000</v>
      </c>
      <c r="X191" s="18">
        <v>1000</v>
      </c>
      <c r="Y191" s="18">
        <v>24700</v>
      </c>
      <c r="Z191" s="18" t="s">
        <v>25</v>
      </c>
      <c r="AA191" s="18">
        <v>369000</v>
      </c>
      <c r="AB191" s="18" t="s">
        <v>185</v>
      </c>
      <c r="AC191" s="18" t="s">
        <v>185</v>
      </c>
      <c r="AD191" s="18" t="s">
        <v>185</v>
      </c>
      <c r="AE191" s="18" t="s">
        <v>185</v>
      </c>
      <c r="AF191" s="18" t="s">
        <v>185</v>
      </c>
      <c r="AG191" s="18" t="s">
        <v>185</v>
      </c>
      <c r="AH191" s="18" t="s">
        <v>185</v>
      </c>
      <c r="AI191" s="18" t="s">
        <v>187</v>
      </c>
      <c r="AJ191" s="18" t="s">
        <v>185</v>
      </c>
      <c r="AK191" s="18">
        <v>48000</v>
      </c>
      <c r="AL191" s="18">
        <v>6.1458333332999997</v>
      </c>
    </row>
    <row r="192" spans="1:38" x14ac:dyDescent="0.3">
      <c r="A192" s="18" t="s">
        <v>75</v>
      </c>
      <c r="B192" s="18" t="s">
        <v>193</v>
      </c>
      <c r="C192" s="18" t="s">
        <v>185</v>
      </c>
      <c r="D192" s="18" t="s">
        <v>78</v>
      </c>
      <c r="E192" s="18" t="s">
        <v>182</v>
      </c>
      <c r="F192" s="18">
        <v>2011</v>
      </c>
      <c r="G192" s="18" t="s">
        <v>41</v>
      </c>
      <c r="H192" s="18" t="s">
        <v>185</v>
      </c>
      <c r="I192" s="18" t="s">
        <v>185</v>
      </c>
      <c r="J192" s="18" t="s">
        <v>185</v>
      </c>
      <c r="K192" s="18">
        <v>59000</v>
      </c>
      <c r="L192" s="18">
        <v>1000</v>
      </c>
      <c r="M192" s="18">
        <v>2490</v>
      </c>
      <c r="N192" s="18" t="s">
        <v>24</v>
      </c>
      <c r="O192" s="18">
        <v>59000</v>
      </c>
      <c r="P192" s="18">
        <v>1000</v>
      </c>
      <c r="Q192" s="18">
        <v>2490</v>
      </c>
      <c r="R192" s="18" t="s">
        <v>24</v>
      </c>
      <c r="S192" s="18">
        <v>333000</v>
      </c>
      <c r="T192" s="18">
        <v>1000</v>
      </c>
      <c r="U192" s="18">
        <v>20200</v>
      </c>
      <c r="V192" s="18" t="s">
        <v>25</v>
      </c>
      <c r="W192" s="18">
        <v>333000</v>
      </c>
      <c r="X192" s="18">
        <v>1000</v>
      </c>
      <c r="Y192" s="18">
        <v>20200</v>
      </c>
      <c r="Z192" s="18" t="s">
        <v>25</v>
      </c>
      <c r="AA192" s="18">
        <v>333000</v>
      </c>
      <c r="AB192" s="18" t="s">
        <v>185</v>
      </c>
      <c r="AC192" s="18" t="s">
        <v>185</v>
      </c>
      <c r="AD192" s="18" t="s">
        <v>185</v>
      </c>
      <c r="AE192" s="18" t="s">
        <v>185</v>
      </c>
      <c r="AF192" s="18" t="s">
        <v>185</v>
      </c>
      <c r="AG192" s="18" t="s">
        <v>185</v>
      </c>
      <c r="AH192" s="18" t="s">
        <v>185</v>
      </c>
      <c r="AI192" s="18" t="s">
        <v>187</v>
      </c>
      <c r="AJ192" s="18" t="s">
        <v>185</v>
      </c>
      <c r="AK192" s="18">
        <v>59000</v>
      </c>
      <c r="AL192" s="18">
        <v>4.2203389831000004</v>
      </c>
    </row>
    <row r="193" spans="1:38" x14ac:dyDescent="0.3">
      <c r="A193" s="18" t="s">
        <v>75</v>
      </c>
      <c r="B193" s="18" t="s">
        <v>194</v>
      </c>
      <c r="C193" s="18" t="s">
        <v>185</v>
      </c>
      <c r="D193" s="18" t="s">
        <v>78</v>
      </c>
      <c r="E193" s="18" t="s">
        <v>182</v>
      </c>
      <c r="F193" s="18">
        <v>2011</v>
      </c>
      <c r="G193" s="18" t="s">
        <v>41</v>
      </c>
      <c r="H193" s="18" t="s">
        <v>185</v>
      </c>
      <c r="I193" s="18" t="s">
        <v>185</v>
      </c>
      <c r="J193" s="18" t="s">
        <v>185</v>
      </c>
      <c r="K193" s="18">
        <v>56000</v>
      </c>
      <c r="L193" s="18">
        <v>1000</v>
      </c>
      <c r="M193" s="18">
        <v>3620</v>
      </c>
      <c r="N193" s="18" t="s">
        <v>25</v>
      </c>
      <c r="O193" s="18">
        <v>56000</v>
      </c>
      <c r="P193" s="18">
        <v>1000</v>
      </c>
      <c r="Q193" s="18">
        <v>3620</v>
      </c>
      <c r="R193" s="18" t="s">
        <v>25</v>
      </c>
      <c r="S193" s="18">
        <v>175000</v>
      </c>
      <c r="T193" s="18">
        <v>1000</v>
      </c>
      <c r="U193" s="18">
        <v>17200</v>
      </c>
      <c r="V193" s="18" t="s">
        <v>25</v>
      </c>
      <c r="W193" s="18">
        <v>175000</v>
      </c>
      <c r="X193" s="18">
        <v>1000</v>
      </c>
      <c r="Y193" s="18">
        <v>17200</v>
      </c>
      <c r="Z193" s="18" t="s">
        <v>25</v>
      </c>
      <c r="AA193" s="18">
        <v>175000</v>
      </c>
      <c r="AB193" s="18" t="s">
        <v>185</v>
      </c>
      <c r="AC193" s="18" t="s">
        <v>185</v>
      </c>
      <c r="AD193" s="18" t="s">
        <v>185</v>
      </c>
      <c r="AE193" s="18" t="s">
        <v>185</v>
      </c>
      <c r="AF193" s="18" t="s">
        <v>185</v>
      </c>
      <c r="AG193" s="18" t="s">
        <v>185</v>
      </c>
      <c r="AH193" s="18" t="s">
        <v>185</v>
      </c>
      <c r="AI193" s="18" t="s">
        <v>187</v>
      </c>
      <c r="AJ193" s="18" t="s">
        <v>185</v>
      </c>
      <c r="AK193" s="18">
        <v>56000</v>
      </c>
      <c r="AL193" s="18">
        <v>6.4642857142999999</v>
      </c>
    </row>
    <row r="194" spans="1:38" x14ac:dyDescent="0.3">
      <c r="A194" s="18" t="s">
        <v>75</v>
      </c>
      <c r="B194" s="18" t="s">
        <v>195</v>
      </c>
      <c r="C194" s="18" t="s">
        <v>185</v>
      </c>
      <c r="D194" s="18" t="s">
        <v>78</v>
      </c>
      <c r="E194" s="18" t="s">
        <v>182</v>
      </c>
      <c r="F194" s="18">
        <v>2011</v>
      </c>
      <c r="G194" s="18" t="s">
        <v>41</v>
      </c>
      <c r="H194" s="18" t="s">
        <v>185</v>
      </c>
      <c r="I194" s="18" t="s">
        <v>185</v>
      </c>
      <c r="J194" s="18" t="s">
        <v>185</v>
      </c>
      <c r="K194" s="18">
        <v>58000</v>
      </c>
      <c r="L194" s="18">
        <v>1000</v>
      </c>
      <c r="M194" s="18">
        <v>5520</v>
      </c>
      <c r="N194" s="18" t="s">
        <v>25</v>
      </c>
      <c r="O194" s="18">
        <v>58000</v>
      </c>
      <c r="P194" s="18">
        <v>1000</v>
      </c>
      <c r="Q194" s="18">
        <v>5520</v>
      </c>
      <c r="R194" s="18" t="s">
        <v>25</v>
      </c>
      <c r="S194" s="18">
        <v>179000</v>
      </c>
      <c r="T194" s="18">
        <v>1000</v>
      </c>
      <c r="U194" s="18">
        <v>21300</v>
      </c>
      <c r="V194" s="18" t="s">
        <v>25</v>
      </c>
      <c r="W194" s="18">
        <v>179000</v>
      </c>
      <c r="X194" s="18">
        <v>1000</v>
      </c>
      <c r="Y194" s="18">
        <v>21300</v>
      </c>
      <c r="Z194" s="18" t="s">
        <v>25</v>
      </c>
      <c r="AA194" s="18">
        <v>179000</v>
      </c>
      <c r="AB194" s="18" t="s">
        <v>185</v>
      </c>
      <c r="AC194" s="18" t="s">
        <v>185</v>
      </c>
      <c r="AD194" s="18" t="s">
        <v>185</v>
      </c>
      <c r="AE194" s="18" t="s">
        <v>185</v>
      </c>
      <c r="AF194" s="18" t="s">
        <v>185</v>
      </c>
      <c r="AG194" s="18" t="s">
        <v>185</v>
      </c>
      <c r="AH194" s="18" t="s">
        <v>185</v>
      </c>
      <c r="AI194" s="18" t="s">
        <v>187</v>
      </c>
      <c r="AJ194" s="18" t="s">
        <v>185</v>
      </c>
      <c r="AK194" s="18">
        <v>58000</v>
      </c>
      <c r="AL194" s="18">
        <v>9.5172413792999997</v>
      </c>
    </row>
    <row r="195" spans="1:38" x14ac:dyDescent="0.3">
      <c r="A195" s="18" t="s">
        <v>75</v>
      </c>
      <c r="B195" s="18" t="s">
        <v>196</v>
      </c>
      <c r="C195" s="18" t="s">
        <v>185</v>
      </c>
      <c r="D195" s="18" t="s">
        <v>78</v>
      </c>
      <c r="E195" s="18" t="s">
        <v>182</v>
      </c>
      <c r="F195" s="18">
        <v>2011</v>
      </c>
      <c r="G195" s="18" t="s">
        <v>41</v>
      </c>
      <c r="H195" s="18" t="s">
        <v>185</v>
      </c>
      <c r="I195" s="18" t="s">
        <v>185</v>
      </c>
      <c r="J195" s="18" t="s">
        <v>185</v>
      </c>
      <c r="K195" s="18">
        <v>36000</v>
      </c>
      <c r="L195" s="18">
        <v>1000</v>
      </c>
      <c r="M195" s="18">
        <v>4090</v>
      </c>
      <c r="N195" s="18" t="s">
        <v>25</v>
      </c>
      <c r="O195" s="18">
        <v>36000</v>
      </c>
      <c r="P195" s="18">
        <v>1000</v>
      </c>
      <c r="Q195" s="18">
        <v>4090</v>
      </c>
      <c r="R195" s="18" t="s">
        <v>25</v>
      </c>
      <c r="S195" s="18">
        <v>348000</v>
      </c>
      <c r="T195" s="18">
        <v>1000</v>
      </c>
      <c r="U195" s="18">
        <v>26100</v>
      </c>
      <c r="V195" s="18" t="s">
        <v>25</v>
      </c>
      <c r="W195" s="18">
        <v>348000</v>
      </c>
      <c r="X195" s="18">
        <v>1000</v>
      </c>
      <c r="Y195" s="18">
        <v>26100</v>
      </c>
      <c r="Z195" s="18" t="s">
        <v>25</v>
      </c>
      <c r="AA195" s="18">
        <v>348000</v>
      </c>
      <c r="AB195" s="18" t="s">
        <v>185</v>
      </c>
      <c r="AC195" s="18" t="s">
        <v>185</v>
      </c>
      <c r="AD195" s="18" t="s">
        <v>185</v>
      </c>
      <c r="AE195" s="18" t="s">
        <v>185</v>
      </c>
      <c r="AF195" s="18" t="s">
        <v>185</v>
      </c>
      <c r="AG195" s="18" t="s">
        <v>185</v>
      </c>
      <c r="AH195" s="18" t="s">
        <v>185</v>
      </c>
      <c r="AI195" s="18" t="s">
        <v>197</v>
      </c>
      <c r="AJ195" s="18" t="s">
        <v>185</v>
      </c>
      <c r="AK195" s="18">
        <v>36000</v>
      </c>
      <c r="AL195" s="18">
        <v>11.361111111</v>
      </c>
    </row>
    <row r="196" spans="1:38" x14ac:dyDescent="0.3">
      <c r="A196" s="18" t="s">
        <v>75</v>
      </c>
      <c r="B196" s="18" t="s">
        <v>198</v>
      </c>
      <c r="C196" s="18" t="s">
        <v>185</v>
      </c>
      <c r="D196" s="18" t="s">
        <v>78</v>
      </c>
      <c r="E196" s="18" t="s">
        <v>182</v>
      </c>
      <c r="F196" s="18">
        <v>2011</v>
      </c>
      <c r="G196" s="18" t="s">
        <v>41</v>
      </c>
      <c r="H196" s="18" t="s">
        <v>185</v>
      </c>
      <c r="I196" s="18" t="s">
        <v>185</v>
      </c>
      <c r="J196" s="18" t="s">
        <v>185</v>
      </c>
      <c r="K196" s="18">
        <v>48000</v>
      </c>
      <c r="L196" s="18">
        <v>1000</v>
      </c>
      <c r="M196" s="18">
        <v>2280</v>
      </c>
      <c r="N196" s="18" t="s">
        <v>24</v>
      </c>
      <c r="O196" s="18">
        <v>48000</v>
      </c>
      <c r="P196" s="18">
        <v>1000</v>
      </c>
      <c r="Q196" s="18">
        <v>2280</v>
      </c>
      <c r="R196" s="18" t="s">
        <v>24</v>
      </c>
      <c r="S196" s="18">
        <v>229000</v>
      </c>
      <c r="T196" s="18">
        <v>1000</v>
      </c>
      <c r="U196" s="18">
        <v>18200</v>
      </c>
      <c r="V196" s="18" t="s">
        <v>25</v>
      </c>
      <c r="W196" s="18">
        <v>229000</v>
      </c>
      <c r="X196" s="18">
        <v>1000</v>
      </c>
      <c r="Y196" s="18">
        <v>18200</v>
      </c>
      <c r="Z196" s="18" t="s">
        <v>25</v>
      </c>
      <c r="AA196" s="18">
        <v>229000</v>
      </c>
      <c r="AB196" s="18" t="s">
        <v>185</v>
      </c>
      <c r="AC196" s="18" t="s">
        <v>185</v>
      </c>
      <c r="AD196" s="18" t="s">
        <v>185</v>
      </c>
      <c r="AE196" s="18" t="s">
        <v>185</v>
      </c>
      <c r="AF196" s="18" t="s">
        <v>185</v>
      </c>
      <c r="AG196" s="18" t="s">
        <v>185</v>
      </c>
      <c r="AH196" s="18" t="s">
        <v>185</v>
      </c>
      <c r="AI196" s="18" t="s">
        <v>197</v>
      </c>
      <c r="AJ196" s="18" t="s">
        <v>185</v>
      </c>
      <c r="AK196" s="18">
        <v>48000</v>
      </c>
      <c r="AL196" s="18">
        <v>4.75</v>
      </c>
    </row>
    <row r="197" spans="1:38" x14ac:dyDescent="0.3">
      <c r="A197" s="18" t="s">
        <v>75</v>
      </c>
      <c r="B197" s="18" t="s">
        <v>199</v>
      </c>
      <c r="C197" s="18" t="s">
        <v>185</v>
      </c>
      <c r="D197" s="18" t="s">
        <v>78</v>
      </c>
      <c r="E197" s="18" t="s">
        <v>182</v>
      </c>
      <c r="F197" s="18">
        <v>2011</v>
      </c>
      <c r="G197" s="18" t="s">
        <v>41</v>
      </c>
      <c r="H197" s="18" t="s">
        <v>185</v>
      </c>
      <c r="I197" s="18" t="s">
        <v>185</v>
      </c>
      <c r="J197" s="18" t="s">
        <v>185</v>
      </c>
      <c r="K197" s="18">
        <v>89000</v>
      </c>
      <c r="L197" s="18">
        <v>1000</v>
      </c>
      <c r="M197" s="18">
        <v>9750</v>
      </c>
      <c r="N197" s="18" t="s">
        <v>25</v>
      </c>
      <c r="O197" s="18">
        <v>89000</v>
      </c>
      <c r="P197" s="18">
        <v>1000</v>
      </c>
      <c r="Q197" s="18">
        <v>9750</v>
      </c>
      <c r="R197" s="18" t="s">
        <v>25</v>
      </c>
      <c r="S197" s="18">
        <v>151000</v>
      </c>
      <c r="T197" s="18">
        <v>1000</v>
      </c>
      <c r="U197" s="18">
        <v>19800</v>
      </c>
      <c r="V197" s="18" t="s">
        <v>25</v>
      </c>
      <c r="W197" s="18">
        <v>151000</v>
      </c>
      <c r="X197" s="18">
        <v>1000</v>
      </c>
      <c r="Y197" s="18">
        <v>19800</v>
      </c>
      <c r="Z197" s="18" t="s">
        <v>25</v>
      </c>
      <c r="AA197" s="18">
        <v>151000</v>
      </c>
      <c r="AB197" s="18" t="s">
        <v>185</v>
      </c>
      <c r="AC197" s="18" t="s">
        <v>185</v>
      </c>
      <c r="AD197" s="18" t="s">
        <v>185</v>
      </c>
      <c r="AE197" s="18" t="s">
        <v>185</v>
      </c>
      <c r="AF197" s="18" t="s">
        <v>185</v>
      </c>
      <c r="AG197" s="18" t="s">
        <v>185</v>
      </c>
      <c r="AH197" s="18" t="s">
        <v>185</v>
      </c>
      <c r="AI197" s="18" t="s">
        <v>197</v>
      </c>
      <c r="AJ197" s="18" t="s">
        <v>185</v>
      </c>
      <c r="AK197" s="18">
        <v>89000</v>
      </c>
      <c r="AL197" s="18">
        <v>10.95505618</v>
      </c>
    </row>
    <row r="198" spans="1:38" x14ac:dyDescent="0.3">
      <c r="A198" s="18" t="s">
        <v>75</v>
      </c>
      <c r="B198" s="18" t="s">
        <v>200</v>
      </c>
      <c r="C198" s="18" t="s">
        <v>185</v>
      </c>
      <c r="D198" s="18" t="s">
        <v>78</v>
      </c>
      <c r="E198" s="18" t="s">
        <v>182</v>
      </c>
      <c r="F198" s="18">
        <v>2011</v>
      </c>
      <c r="G198" s="18" t="s">
        <v>41</v>
      </c>
      <c r="H198" s="18" t="s">
        <v>185</v>
      </c>
      <c r="I198" s="18" t="s">
        <v>185</v>
      </c>
      <c r="J198" s="18" t="s">
        <v>185</v>
      </c>
      <c r="K198" s="18">
        <v>59000</v>
      </c>
      <c r="L198" s="18">
        <v>1000</v>
      </c>
      <c r="M198" s="18">
        <v>9670</v>
      </c>
      <c r="N198" s="18" t="s">
        <v>42</v>
      </c>
      <c r="O198" s="18">
        <v>59000</v>
      </c>
      <c r="P198" s="18">
        <v>1000</v>
      </c>
      <c r="Q198" s="18">
        <v>9670</v>
      </c>
      <c r="R198" s="18" t="s">
        <v>42</v>
      </c>
      <c r="S198" s="18">
        <v>73000</v>
      </c>
      <c r="T198" s="18">
        <v>1000</v>
      </c>
      <c r="U198" s="18">
        <v>11900</v>
      </c>
      <c r="V198" s="18" t="s">
        <v>42</v>
      </c>
      <c r="W198" s="18">
        <v>73000</v>
      </c>
      <c r="X198" s="18">
        <v>1000</v>
      </c>
      <c r="Y198" s="18">
        <v>11900</v>
      </c>
      <c r="Z198" s="18" t="s">
        <v>42</v>
      </c>
      <c r="AA198" s="18">
        <v>73000</v>
      </c>
      <c r="AB198" s="18" t="s">
        <v>185</v>
      </c>
      <c r="AC198" s="18" t="s">
        <v>185</v>
      </c>
      <c r="AD198" s="18" t="s">
        <v>185</v>
      </c>
      <c r="AE198" s="18" t="s">
        <v>185</v>
      </c>
      <c r="AF198" s="18" t="s">
        <v>185</v>
      </c>
      <c r="AG198" s="18" t="s">
        <v>185</v>
      </c>
      <c r="AH198" s="18" t="s">
        <v>185</v>
      </c>
      <c r="AI198" s="18" t="s">
        <v>197</v>
      </c>
      <c r="AJ198" s="18" t="s">
        <v>185</v>
      </c>
      <c r="AK198" s="18">
        <v>59000</v>
      </c>
      <c r="AL198" s="18">
        <v>16.389830507999999</v>
      </c>
    </row>
    <row r="199" spans="1:38" x14ac:dyDescent="0.3">
      <c r="A199" s="18" t="s">
        <v>75</v>
      </c>
      <c r="B199" s="18" t="s">
        <v>201</v>
      </c>
      <c r="C199" s="18" t="s">
        <v>185</v>
      </c>
      <c r="D199" s="18" t="s">
        <v>78</v>
      </c>
      <c r="E199" s="18" t="s">
        <v>182</v>
      </c>
      <c r="F199" s="18">
        <v>2011</v>
      </c>
      <c r="G199" s="18" t="s">
        <v>41</v>
      </c>
      <c r="H199" s="18" t="s">
        <v>185</v>
      </c>
      <c r="I199" s="18" t="s">
        <v>185</v>
      </c>
      <c r="J199" s="18" t="s">
        <v>185</v>
      </c>
      <c r="K199" s="18">
        <v>71000</v>
      </c>
      <c r="L199" s="18">
        <v>1000</v>
      </c>
      <c r="M199" s="18">
        <v>6850</v>
      </c>
      <c r="N199" s="18" t="s">
        <v>25</v>
      </c>
      <c r="O199" s="18">
        <v>71000</v>
      </c>
      <c r="P199" s="18">
        <v>1000</v>
      </c>
      <c r="Q199" s="18">
        <v>6850</v>
      </c>
      <c r="R199" s="18" t="s">
        <v>25</v>
      </c>
      <c r="S199" s="18">
        <v>332000</v>
      </c>
      <c r="T199" s="18">
        <v>1000</v>
      </c>
      <c r="U199" s="18">
        <v>27900</v>
      </c>
      <c r="V199" s="18" t="s">
        <v>25</v>
      </c>
      <c r="W199" s="18">
        <v>332000</v>
      </c>
      <c r="X199" s="18">
        <v>1000</v>
      </c>
      <c r="Y199" s="18">
        <v>27900</v>
      </c>
      <c r="Z199" s="18" t="s">
        <v>25</v>
      </c>
      <c r="AA199" s="18">
        <v>332000</v>
      </c>
      <c r="AB199" s="18" t="s">
        <v>185</v>
      </c>
      <c r="AC199" s="18" t="s">
        <v>185</v>
      </c>
      <c r="AD199" s="18" t="s">
        <v>185</v>
      </c>
      <c r="AE199" s="18" t="s">
        <v>185</v>
      </c>
      <c r="AF199" s="18" t="s">
        <v>185</v>
      </c>
      <c r="AG199" s="18" t="s">
        <v>185</v>
      </c>
      <c r="AH199" s="18" t="s">
        <v>185</v>
      </c>
      <c r="AI199" s="18" t="s">
        <v>197</v>
      </c>
      <c r="AJ199" s="18" t="s">
        <v>185</v>
      </c>
      <c r="AK199" s="18">
        <v>71000</v>
      </c>
      <c r="AL199" s="18">
        <v>9.6478873238999991</v>
      </c>
    </row>
    <row r="200" spans="1:38" x14ac:dyDescent="0.3">
      <c r="A200" s="18" t="s">
        <v>75</v>
      </c>
      <c r="B200" s="18" t="s">
        <v>202</v>
      </c>
      <c r="C200" s="18" t="s">
        <v>185</v>
      </c>
      <c r="D200" s="18" t="s">
        <v>78</v>
      </c>
      <c r="E200" s="18" t="s">
        <v>182</v>
      </c>
      <c r="F200" s="18">
        <v>2011</v>
      </c>
      <c r="G200" s="18" t="s">
        <v>41</v>
      </c>
      <c r="H200" s="18" t="s">
        <v>185</v>
      </c>
      <c r="I200" s="18" t="s">
        <v>185</v>
      </c>
      <c r="J200" s="18" t="s">
        <v>185</v>
      </c>
      <c r="K200" s="18">
        <v>28000</v>
      </c>
      <c r="L200" s="18">
        <v>1000</v>
      </c>
      <c r="M200" s="18">
        <v>2890</v>
      </c>
      <c r="N200" s="18" t="s">
        <v>25</v>
      </c>
      <c r="O200" s="18">
        <v>28000</v>
      </c>
      <c r="P200" s="18">
        <v>1000</v>
      </c>
      <c r="Q200" s="18">
        <v>2890</v>
      </c>
      <c r="R200" s="18" t="s">
        <v>25</v>
      </c>
      <c r="S200" s="18">
        <v>202000</v>
      </c>
      <c r="T200" s="18">
        <v>1000</v>
      </c>
      <c r="U200" s="18">
        <v>25300</v>
      </c>
      <c r="V200" s="18" t="s">
        <v>25</v>
      </c>
      <c r="W200" s="18">
        <v>202000</v>
      </c>
      <c r="X200" s="18">
        <v>1000</v>
      </c>
      <c r="Y200" s="18">
        <v>25300</v>
      </c>
      <c r="Z200" s="18" t="s">
        <v>25</v>
      </c>
      <c r="AA200" s="18">
        <v>202000</v>
      </c>
      <c r="AB200" s="18" t="s">
        <v>185</v>
      </c>
      <c r="AC200" s="18" t="s">
        <v>185</v>
      </c>
      <c r="AD200" s="18" t="s">
        <v>185</v>
      </c>
      <c r="AE200" s="18" t="s">
        <v>185</v>
      </c>
      <c r="AF200" s="18" t="s">
        <v>185</v>
      </c>
      <c r="AG200" s="18" t="s">
        <v>185</v>
      </c>
      <c r="AH200" s="18" t="s">
        <v>185</v>
      </c>
      <c r="AI200" s="18" t="s">
        <v>197</v>
      </c>
      <c r="AJ200" s="18" t="s">
        <v>185</v>
      </c>
      <c r="AK200" s="18">
        <v>28000</v>
      </c>
      <c r="AL200" s="18">
        <v>10.321428571</v>
      </c>
    </row>
    <row r="201" spans="1:38" x14ac:dyDescent="0.3">
      <c r="A201" s="18" t="s">
        <v>75</v>
      </c>
      <c r="B201" s="18" t="s">
        <v>203</v>
      </c>
      <c r="C201" s="18" t="s">
        <v>185</v>
      </c>
      <c r="D201" s="18" t="s">
        <v>78</v>
      </c>
      <c r="E201" s="18" t="s">
        <v>182</v>
      </c>
      <c r="F201" s="18">
        <v>2011</v>
      </c>
      <c r="G201" s="18" t="s">
        <v>41</v>
      </c>
      <c r="H201" s="18" t="s">
        <v>185</v>
      </c>
      <c r="I201" s="18" t="s">
        <v>185</v>
      </c>
      <c r="J201" s="18" t="s">
        <v>185</v>
      </c>
      <c r="K201" s="18">
        <v>64000</v>
      </c>
      <c r="L201" s="18">
        <v>1000</v>
      </c>
      <c r="M201" s="18">
        <v>4580</v>
      </c>
      <c r="N201" s="18" t="s">
        <v>25</v>
      </c>
      <c r="O201" s="18">
        <v>64000</v>
      </c>
      <c r="P201" s="18">
        <v>1000</v>
      </c>
      <c r="Q201" s="18">
        <v>4580</v>
      </c>
      <c r="R201" s="18" t="s">
        <v>25</v>
      </c>
      <c r="S201" s="18">
        <v>209000</v>
      </c>
      <c r="T201" s="18">
        <v>1000</v>
      </c>
      <c r="U201" s="18">
        <v>22900</v>
      </c>
      <c r="V201" s="18" t="s">
        <v>25</v>
      </c>
      <c r="W201" s="18">
        <v>209000</v>
      </c>
      <c r="X201" s="18">
        <v>1000</v>
      </c>
      <c r="Y201" s="18">
        <v>22900</v>
      </c>
      <c r="Z201" s="18" t="s">
        <v>25</v>
      </c>
      <c r="AA201" s="18">
        <v>209000</v>
      </c>
      <c r="AB201" s="18" t="s">
        <v>185</v>
      </c>
      <c r="AC201" s="18" t="s">
        <v>185</v>
      </c>
      <c r="AD201" s="18" t="s">
        <v>185</v>
      </c>
      <c r="AE201" s="18" t="s">
        <v>185</v>
      </c>
      <c r="AF201" s="18" t="s">
        <v>185</v>
      </c>
      <c r="AG201" s="18" t="s">
        <v>185</v>
      </c>
      <c r="AH201" s="18" t="s">
        <v>185</v>
      </c>
      <c r="AI201" s="18" t="s">
        <v>197</v>
      </c>
      <c r="AJ201" s="18" t="s">
        <v>185</v>
      </c>
      <c r="AK201" s="18">
        <v>64000</v>
      </c>
      <c r="AL201" s="18">
        <v>7.15625</v>
      </c>
    </row>
    <row r="202" spans="1:38" x14ac:dyDescent="0.3">
      <c r="A202" s="18" t="s">
        <v>75</v>
      </c>
      <c r="B202" s="18" t="s">
        <v>204</v>
      </c>
      <c r="C202" s="18" t="s">
        <v>185</v>
      </c>
      <c r="D202" s="18" t="s">
        <v>78</v>
      </c>
      <c r="E202" s="18" t="s">
        <v>182</v>
      </c>
      <c r="F202" s="18">
        <v>2011</v>
      </c>
      <c r="G202" s="18" t="s">
        <v>41</v>
      </c>
      <c r="H202" s="18" t="s">
        <v>185</v>
      </c>
      <c r="I202" s="18" t="s">
        <v>185</v>
      </c>
      <c r="J202" s="18" t="s">
        <v>185</v>
      </c>
      <c r="K202" s="18">
        <v>66000</v>
      </c>
      <c r="L202" s="18">
        <v>1000</v>
      </c>
      <c r="M202" s="18">
        <v>7890</v>
      </c>
      <c r="N202" s="18" t="s">
        <v>25</v>
      </c>
      <c r="O202" s="18">
        <v>66000</v>
      </c>
      <c r="P202" s="18">
        <v>1000</v>
      </c>
      <c r="Q202" s="18">
        <v>7890</v>
      </c>
      <c r="R202" s="18" t="s">
        <v>25</v>
      </c>
      <c r="S202" s="18">
        <v>118000</v>
      </c>
      <c r="T202" s="18">
        <v>1000</v>
      </c>
      <c r="U202" s="18">
        <v>15200</v>
      </c>
      <c r="V202" s="18" t="s">
        <v>25</v>
      </c>
      <c r="W202" s="18">
        <v>118000</v>
      </c>
      <c r="X202" s="18">
        <v>1000</v>
      </c>
      <c r="Y202" s="18">
        <v>15200</v>
      </c>
      <c r="Z202" s="18" t="s">
        <v>25</v>
      </c>
      <c r="AA202" s="18">
        <v>118000</v>
      </c>
      <c r="AB202" s="18" t="s">
        <v>185</v>
      </c>
      <c r="AC202" s="18" t="s">
        <v>185</v>
      </c>
      <c r="AD202" s="18" t="s">
        <v>185</v>
      </c>
      <c r="AE202" s="18" t="s">
        <v>185</v>
      </c>
      <c r="AF202" s="18" t="s">
        <v>185</v>
      </c>
      <c r="AG202" s="18" t="s">
        <v>185</v>
      </c>
      <c r="AH202" s="18" t="s">
        <v>185</v>
      </c>
      <c r="AI202" s="18" t="s">
        <v>197</v>
      </c>
      <c r="AJ202" s="18" t="s">
        <v>185</v>
      </c>
      <c r="AK202" s="18">
        <v>66000</v>
      </c>
      <c r="AL202" s="18">
        <v>11.954545455</v>
      </c>
    </row>
    <row r="203" spans="1:38" x14ac:dyDescent="0.3">
      <c r="A203" s="18" t="s">
        <v>75</v>
      </c>
      <c r="B203" s="18" t="s">
        <v>205</v>
      </c>
      <c r="C203" s="18" t="s">
        <v>185</v>
      </c>
      <c r="D203" s="18" t="s">
        <v>78</v>
      </c>
      <c r="E203" s="18" t="s">
        <v>182</v>
      </c>
      <c r="F203" s="18">
        <v>2011</v>
      </c>
      <c r="G203" s="18" t="s">
        <v>41</v>
      </c>
      <c r="H203" s="18" t="s">
        <v>185</v>
      </c>
      <c r="I203" s="18" t="s">
        <v>185</v>
      </c>
      <c r="J203" s="18" t="s">
        <v>185</v>
      </c>
      <c r="K203" s="18">
        <v>49000</v>
      </c>
      <c r="L203" s="18">
        <v>1000</v>
      </c>
      <c r="M203" s="18">
        <v>4130</v>
      </c>
      <c r="N203" s="18" t="s">
        <v>25</v>
      </c>
      <c r="O203" s="18">
        <v>49000</v>
      </c>
      <c r="P203" s="18">
        <v>1000</v>
      </c>
      <c r="Q203" s="18">
        <v>4130</v>
      </c>
      <c r="R203" s="18" t="s">
        <v>25</v>
      </c>
      <c r="S203" s="18">
        <v>212000</v>
      </c>
      <c r="T203" s="18">
        <v>1000</v>
      </c>
      <c r="U203" s="18">
        <v>20400</v>
      </c>
      <c r="V203" s="18" t="s">
        <v>25</v>
      </c>
      <c r="W203" s="18">
        <v>212000</v>
      </c>
      <c r="X203" s="18">
        <v>1000</v>
      </c>
      <c r="Y203" s="18">
        <v>20400</v>
      </c>
      <c r="Z203" s="18" t="s">
        <v>25</v>
      </c>
      <c r="AA203" s="18">
        <v>212000</v>
      </c>
      <c r="AB203" s="18" t="s">
        <v>185</v>
      </c>
      <c r="AC203" s="18" t="s">
        <v>185</v>
      </c>
      <c r="AD203" s="18" t="s">
        <v>185</v>
      </c>
      <c r="AE203" s="18" t="s">
        <v>185</v>
      </c>
      <c r="AF203" s="18" t="s">
        <v>185</v>
      </c>
      <c r="AG203" s="18" t="s">
        <v>185</v>
      </c>
      <c r="AH203" s="18" t="s">
        <v>185</v>
      </c>
      <c r="AI203" s="18" t="s">
        <v>197</v>
      </c>
      <c r="AJ203" s="18" t="s">
        <v>185</v>
      </c>
      <c r="AK203" s="18">
        <v>49000</v>
      </c>
      <c r="AL203" s="18">
        <v>8.4285714285999997</v>
      </c>
    </row>
    <row r="204" spans="1:38" x14ac:dyDescent="0.3">
      <c r="A204" s="18" t="s">
        <v>75</v>
      </c>
      <c r="B204" s="18" t="s">
        <v>206</v>
      </c>
      <c r="C204" s="18" t="s">
        <v>185</v>
      </c>
      <c r="D204" s="18" t="s">
        <v>78</v>
      </c>
      <c r="E204" s="18" t="s">
        <v>182</v>
      </c>
      <c r="F204" s="18">
        <v>2011</v>
      </c>
      <c r="G204" s="18" t="s">
        <v>41</v>
      </c>
      <c r="H204" s="18" t="s">
        <v>185</v>
      </c>
      <c r="I204" s="18" t="s">
        <v>185</v>
      </c>
      <c r="J204" s="18" t="s">
        <v>185</v>
      </c>
      <c r="K204" s="18">
        <v>24000</v>
      </c>
      <c r="L204" s="18">
        <v>1000</v>
      </c>
      <c r="M204" s="18">
        <v>4500</v>
      </c>
      <c r="N204" s="18" t="s">
        <v>42</v>
      </c>
      <c r="O204" s="18">
        <v>24000</v>
      </c>
      <c r="P204" s="18">
        <v>1000</v>
      </c>
      <c r="Q204" s="18">
        <v>4500</v>
      </c>
      <c r="R204" s="18" t="s">
        <v>42</v>
      </c>
      <c r="S204" s="18">
        <v>188000</v>
      </c>
      <c r="T204" s="18">
        <v>1000</v>
      </c>
      <c r="U204" s="18">
        <v>21500</v>
      </c>
      <c r="V204" s="18" t="s">
        <v>25</v>
      </c>
      <c r="W204" s="18">
        <v>188000</v>
      </c>
      <c r="X204" s="18">
        <v>1000</v>
      </c>
      <c r="Y204" s="18">
        <v>21500</v>
      </c>
      <c r="Z204" s="18" t="s">
        <v>25</v>
      </c>
      <c r="AA204" s="18">
        <v>188000</v>
      </c>
      <c r="AB204" s="18" t="s">
        <v>185</v>
      </c>
      <c r="AC204" s="18" t="s">
        <v>185</v>
      </c>
      <c r="AD204" s="18" t="s">
        <v>185</v>
      </c>
      <c r="AE204" s="18" t="s">
        <v>185</v>
      </c>
      <c r="AF204" s="18" t="s">
        <v>185</v>
      </c>
      <c r="AG204" s="18" t="s">
        <v>185</v>
      </c>
      <c r="AH204" s="18" t="s">
        <v>185</v>
      </c>
      <c r="AI204" s="18" t="s">
        <v>197</v>
      </c>
      <c r="AJ204" s="18" t="s">
        <v>185</v>
      </c>
      <c r="AK204" s="18">
        <v>24000</v>
      </c>
      <c r="AL204" s="18">
        <v>18.75</v>
      </c>
    </row>
    <row r="205" spans="1:38" x14ac:dyDescent="0.3">
      <c r="A205" s="18" t="s">
        <v>75</v>
      </c>
      <c r="B205" s="18" t="s">
        <v>207</v>
      </c>
      <c r="C205" s="18" t="s">
        <v>185</v>
      </c>
      <c r="D205" s="18" t="s">
        <v>78</v>
      </c>
      <c r="E205" s="18" t="s">
        <v>182</v>
      </c>
      <c r="F205" s="18">
        <v>2011</v>
      </c>
      <c r="G205" s="18" t="s">
        <v>41</v>
      </c>
      <c r="H205" s="18" t="s">
        <v>185</v>
      </c>
      <c r="I205" s="18" t="s">
        <v>185</v>
      </c>
      <c r="J205" s="18" t="s">
        <v>185</v>
      </c>
      <c r="K205" s="18">
        <v>49000</v>
      </c>
      <c r="L205" s="18">
        <v>1000</v>
      </c>
      <c r="M205" s="18">
        <v>5610</v>
      </c>
      <c r="N205" s="18" t="s">
        <v>25</v>
      </c>
      <c r="O205" s="18">
        <v>49000</v>
      </c>
      <c r="P205" s="18">
        <v>1000</v>
      </c>
      <c r="Q205" s="18">
        <v>5610</v>
      </c>
      <c r="R205" s="18" t="s">
        <v>25</v>
      </c>
      <c r="S205" s="18">
        <v>115000</v>
      </c>
      <c r="T205" s="18">
        <v>1000</v>
      </c>
      <c r="U205" s="18">
        <v>17700</v>
      </c>
      <c r="V205" s="18" t="s">
        <v>42</v>
      </c>
      <c r="W205" s="18">
        <v>115000</v>
      </c>
      <c r="X205" s="18">
        <v>1000</v>
      </c>
      <c r="Y205" s="18">
        <v>17700</v>
      </c>
      <c r="Z205" s="18" t="s">
        <v>42</v>
      </c>
      <c r="AA205" s="18">
        <v>115000</v>
      </c>
      <c r="AB205" s="18" t="s">
        <v>185</v>
      </c>
      <c r="AC205" s="18" t="s">
        <v>185</v>
      </c>
      <c r="AD205" s="18" t="s">
        <v>185</v>
      </c>
      <c r="AE205" s="18" t="s">
        <v>185</v>
      </c>
      <c r="AF205" s="18" t="s">
        <v>185</v>
      </c>
      <c r="AG205" s="18" t="s">
        <v>185</v>
      </c>
      <c r="AH205" s="18" t="s">
        <v>185</v>
      </c>
      <c r="AI205" s="18" t="s">
        <v>208</v>
      </c>
      <c r="AJ205" s="18" t="s">
        <v>185</v>
      </c>
      <c r="AK205" s="18">
        <v>49000</v>
      </c>
      <c r="AL205" s="18">
        <v>11.448979592000001</v>
      </c>
    </row>
    <row r="206" spans="1:38" x14ac:dyDescent="0.3">
      <c r="A206" s="18" t="s">
        <v>75</v>
      </c>
      <c r="B206" s="18" t="s">
        <v>209</v>
      </c>
      <c r="C206" s="18" t="s">
        <v>185</v>
      </c>
      <c r="D206" s="18" t="s">
        <v>78</v>
      </c>
      <c r="E206" s="18" t="s">
        <v>182</v>
      </c>
      <c r="F206" s="18">
        <v>2011</v>
      </c>
      <c r="G206" s="18" t="s">
        <v>41</v>
      </c>
      <c r="H206" s="18" t="s">
        <v>185</v>
      </c>
      <c r="I206" s="18" t="s">
        <v>185</v>
      </c>
      <c r="J206" s="18" t="s">
        <v>185</v>
      </c>
      <c r="K206" s="18">
        <v>70000</v>
      </c>
      <c r="L206" s="18">
        <v>1000</v>
      </c>
      <c r="M206" s="18">
        <v>3150</v>
      </c>
      <c r="N206" s="18" t="s">
        <v>24</v>
      </c>
      <c r="O206" s="18">
        <v>70000</v>
      </c>
      <c r="P206" s="18">
        <v>1000</v>
      </c>
      <c r="Q206" s="18">
        <v>3150</v>
      </c>
      <c r="R206" s="18" t="s">
        <v>24</v>
      </c>
      <c r="S206" s="18">
        <v>224000</v>
      </c>
      <c r="T206" s="18">
        <v>1000</v>
      </c>
      <c r="U206" s="18">
        <v>20200</v>
      </c>
      <c r="V206" s="18" t="s">
        <v>25</v>
      </c>
      <c r="W206" s="18">
        <v>224000</v>
      </c>
      <c r="X206" s="18">
        <v>1000</v>
      </c>
      <c r="Y206" s="18">
        <v>20200</v>
      </c>
      <c r="Z206" s="18" t="s">
        <v>25</v>
      </c>
      <c r="AA206" s="18">
        <v>224000</v>
      </c>
      <c r="AB206" s="18" t="s">
        <v>185</v>
      </c>
      <c r="AC206" s="18" t="s">
        <v>185</v>
      </c>
      <c r="AD206" s="18" t="s">
        <v>185</v>
      </c>
      <c r="AE206" s="18" t="s">
        <v>185</v>
      </c>
      <c r="AF206" s="18" t="s">
        <v>185</v>
      </c>
      <c r="AG206" s="18" t="s">
        <v>185</v>
      </c>
      <c r="AH206" s="18" t="s">
        <v>185</v>
      </c>
      <c r="AI206" s="18" t="s">
        <v>208</v>
      </c>
      <c r="AJ206" s="18" t="s">
        <v>185</v>
      </c>
      <c r="AK206" s="18">
        <v>70000</v>
      </c>
      <c r="AL206" s="18">
        <v>4.5</v>
      </c>
    </row>
  </sheetData>
  <printOptions horizontalCentered="1" gridLines="1"/>
  <pageMargins left="0.70866141732283472" right="0.70866141732283472" top="0.74803149606299213" bottom="0.74803149606299213" header="0.31496062992125984" footer="0.31496062992125984"/>
  <pageSetup scale="17" fitToHeight="0" orientation="landscape" r:id="rId1"/>
  <headerFooter>
    <oddHeader>Page &amp;P&amp;RSlid_Tables_All_Earnings - V3 - 2011.xlsx (Slid_Tables_All_Earnings - V3 - 2011).xlsx</oddHeader>
    <oddFooter>&amp;A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workbookViewId="0">
      <selection activeCell="D33" sqref="D33"/>
    </sheetView>
  </sheetViews>
  <sheetFormatPr defaultRowHeight="14.4" x14ac:dyDescent="0.3"/>
  <cols>
    <col min="1" max="1" width="29.21875" customWidth="1"/>
    <col min="3" max="4" width="9.5546875" bestFit="1" customWidth="1"/>
    <col min="5" max="11" width="9.5546875" customWidth="1"/>
    <col min="13" max="13" width="22.109375" bestFit="1" customWidth="1"/>
    <col min="14" max="14" width="11.5546875" customWidth="1"/>
    <col min="15" max="16" width="5.77734375" customWidth="1"/>
    <col min="17" max="17" width="10.77734375" bestFit="1" customWidth="1"/>
  </cols>
  <sheetData>
    <row r="1" spans="1:16" ht="14.55" x14ac:dyDescent="0.35">
      <c r="A1" t="s">
        <v>57</v>
      </c>
    </row>
    <row r="2" spans="1:16" ht="14.55" x14ac:dyDescent="0.35">
      <c r="A2" t="s">
        <v>58</v>
      </c>
    </row>
    <row r="3" spans="1:16" ht="14.55" x14ac:dyDescent="0.35">
      <c r="A3" t="s">
        <v>183</v>
      </c>
    </row>
    <row r="4" spans="1:16" ht="14.55" x14ac:dyDescent="0.35">
      <c r="A4" t="str">
        <f>+VLOOKUP(N7,Labels!$A$1:$B$99,2)</f>
        <v>Aboriginal</v>
      </c>
    </row>
    <row r="6" spans="1:16" ht="14.55" x14ac:dyDescent="0.35">
      <c r="M6" s="1" t="s">
        <v>2</v>
      </c>
      <c r="N6" t="s">
        <v>52</v>
      </c>
    </row>
    <row r="7" spans="1:16" ht="14.55" x14ac:dyDescent="0.35">
      <c r="A7" t="str">
        <f>"Average "&amp;A2&amp;" For Ontarians "&amp;A3&amp;" by "&amp;A4</f>
        <v>Average Annual Earnings For Ontarians All With Some Earnings; 2011 by Aboriginal</v>
      </c>
      <c r="M7" s="1" t="s">
        <v>17</v>
      </c>
      <c r="N7" t="s">
        <v>21</v>
      </c>
    </row>
    <row r="9" spans="1:16" ht="14.55" x14ac:dyDescent="0.35">
      <c r="M9" s="1" t="s">
        <v>54</v>
      </c>
      <c r="N9" s="1" t="s">
        <v>4</v>
      </c>
    </row>
    <row r="10" spans="1:16" ht="14.55" x14ac:dyDescent="0.35">
      <c r="C10" t="s">
        <v>40</v>
      </c>
      <c r="D10" t="s">
        <v>41</v>
      </c>
      <c r="M10" s="1" t="s">
        <v>0</v>
      </c>
      <c r="N10" t="s">
        <v>40</v>
      </c>
      <c r="O10" t="s">
        <v>41</v>
      </c>
    </row>
    <row r="11" spans="1:16" ht="14.55" x14ac:dyDescent="0.35">
      <c r="A11" s="4" t="s">
        <v>123</v>
      </c>
      <c r="B11" s="5">
        <f t="shared" ref="B11:B32" si="0">+C11/D11</f>
        <v>0.68</v>
      </c>
      <c r="C11" s="3">
        <f>+N11</f>
        <v>34000</v>
      </c>
      <c r="D11" s="3">
        <f>+O11</f>
        <v>50000</v>
      </c>
      <c r="E11" s="3"/>
      <c r="F11" s="3"/>
      <c r="G11" s="3"/>
      <c r="H11" s="3"/>
      <c r="I11" s="6" t="e">
        <f>FIND("|",M11)</f>
        <v>#VALUE!</v>
      </c>
      <c r="J11" s="6">
        <v>0</v>
      </c>
      <c r="K11" s="3" t="str">
        <f>+MID(M11,J11+1,99)</f>
        <v/>
      </c>
      <c r="N11" s="2">
        <v>34000</v>
      </c>
      <c r="O11" s="2">
        <v>50000</v>
      </c>
      <c r="P11" s="2">
        <v>42000</v>
      </c>
    </row>
    <row r="12" spans="1:16" ht="14.55" x14ac:dyDescent="0.35">
      <c r="A12" s="4" t="str">
        <f>+K12</f>
        <v>Aboriginal</v>
      </c>
      <c r="B12" s="5">
        <f t="shared" si="0"/>
        <v>0.67441860465116277</v>
      </c>
      <c r="C12" s="3">
        <f t="shared" ref="C12:D27" si="1">+N12</f>
        <v>29000</v>
      </c>
      <c r="D12" s="3">
        <f t="shared" si="1"/>
        <v>43000</v>
      </c>
      <c r="E12" s="3"/>
      <c r="F12" s="3"/>
      <c r="G12" s="3"/>
      <c r="H12" s="3"/>
      <c r="I12" s="6" t="e">
        <f t="shared" ref="I12:I32" si="2">FIND("|",M12)</f>
        <v>#VALUE!</v>
      </c>
      <c r="J12" s="6">
        <f t="shared" ref="J12:J32" si="3">+IF(ISNUMBER(I12),I12,0)</f>
        <v>0</v>
      </c>
      <c r="K12" s="3" t="str">
        <f t="shared" ref="K12:K32" si="4">+MID(M12,J12+1,99)</f>
        <v>Aboriginal</v>
      </c>
      <c r="M12" t="s">
        <v>21</v>
      </c>
      <c r="N12" s="2">
        <v>29000</v>
      </c>
      <c r="O12" s="2">
        <v>43000</v>
      </c>
      <c r="P12" s="2">
        <v>35000</v>
      </c>
    </row>
    <row r="13" spans="1:16" ht="14.55" x14ac:dyDescent="0.35">
      <c r="A13" s="4" t="str">
        <f t="shared" ref="A13:A32" si="5">+K13</f>
        <v>Not Aboriginal</v>
      </c>
      <c r="B13" s="5">
        <f t="shared" si="0"/>
        <v>0.66666666666666663</v>
      </c>
      <c r="C13" s="3">
        <f t="shared" si="1"/>
        <v>34000</v>
      </c>
      <c r="D13" s="3">
        <f t="shared" si="1"/>
        <v>51000</v>
      </c>
      <c r="E13" s="3"/>
      <c r="F13" s="3"/>
      <c r="G13" s="3"/>
      <c r="H13" s="3"/>
      <c r="I13" s="6" t="e">
        <f t="shared" si="2"/>
        <v>#VALUE!</v>
      </c>
      <c r="J13" s="6">
        <v>0</v>
      </c>
      <c r="K13" s="3" t="str">
        <f t="shared" si="4"/>
        <v>Not Aboriginal</v>
      </c>
      <c r="M13" t="s">
        <v>180</v>
      </c>
      <c r="N13" s="2">
        <v>34000</v>
      </c>
      <c r="O13" s="2">
        <v>51000</v>
      </c>
      <c r="P13" s="2">
        <v>43000</v>
      </c>
    </row>
    <row r="14" spans="1:16" ht="14.55" hidden="1" x14ac:dyDescent="0.35">
      <c r="A14" s="4" t="str">
        <f t="shared" si="5"/>
        <v/>
      </c>
      <c r="B14" s="5" t="e">
        <f t="shared" si="0"/>
        <v>#DIV/0!</v>
      </c>
      <c r="C14" s="3">
        <f t="shared" si="1"/>
        <v>0</v>
      </c>
      <c r="D14" s="3">
        <f t="shared" si="1"/>
        <v>0</v>
      </c>
      <c r="E14" s="3"/>
      <c r="F14" s="3"/>
      <c r="G14" s="3"/>
      <c r="H14" s="3"/>
      <c r="I14" s="6" t="e">
        <f t="shared" si="2"/>
        <v>#VALUE!</v>
      </c>
      <c r="J14" s="6">
        <f t="shared" si="3"/>
        <v>0</v>
      </c>
      <c r="K14" s="3" t="str">
        <f t="shared" si="4"/>
        <v/>
      </c>
    </row>
    <row r="15" spans="1:16" ht="14.55" hidden="1" x14ac:dyDescent="0.35">
      <c r="A15" s="4" t="str">
        <f t="shared" si="5"/>
        <v/>
      </c>
      <c r="B15" s="5" t="e">
        <f t="shared" si="0"/>
        <v>#DIV/0!</v>
      </c>
      <c r="C15" s="3">
        <f t="shared" si="1"/>
        <v>0</v>
      </c>
      <c r="D15" s="3">
        <f t="shared" si="1"/>
        <v>0</v>
      </c>
      <c r="E15" s="3"/>
      <c r="F15" s="3"/>
      <c r="G15" s="3"/>
      <c r="H15" s="3"/>
      <c r="I15" s="6" t="e">
        <f t="shared" si="2"/>
        <v>#VALUE!</v>
      </c>
      <c r="J15" s="6">
        <f t="shared" si="3"/>
        <v>0</v>
      </c>
      <c r="K15" s="3" t="str">
        <f t="shared" si="4"/>
        <v/>
      </c>
    </row>
    <row r="16" spans="1:16" ht="14.55" hidden="1" x14ac:dyDescent="0.35">
      <c r="A16" s="4" t="str">
        <f t="shared" si="5"/>
        <v/>
      </c>
      <c r="B16" s="5" t="e">
        <f t="shared" si="0"/>
        <v>#DIV/0!</v>
      </c>
      <c r="C16" s="3">
        <f t="shared" si="1"/>
        <v>0</v>
      </c>
      <c r="D16" s="3">
        <f t="shared" si="1"/>
        <v>0</v>
      </c>
      <c r="I16" s="6" t="e">
        <f t="shared" si="2"/>
        <v>#VALUE!</v>
      </c>
      <c r="J16" s="6">
        <f t="shared" si="3"/>
        <v>0</v>
      </c>
      <c r="K16" s="3" t="str">
        <f t="shared" si="4"/>
        <v/>
      </c>
    </row>
    <row r="17" spans="1:11" ht="14.55" hidden="1" x14ac:dyDescent="0.35">
      <c r="A17" s="4" t="str">
        <f t="shared" si="5"/>
        <v/>
      </c>
      <c r="B17" s="5" t="e">
        <f t="shared" si="0"/>
        <v>#DIV/0!</v>
      </c>
      <c r="C17" s="3">
        <f t="shared" si="1"/>
        <v>0</v>
      </c>
      <c r="D17" s="3">
        <f t="shared" si="1"/>
        <v>0</v>
      </c>
      <c r="I17" s="6" t="e">
        <f t="shared" si="2"/>
        <v>#VALUE!</v>
      </c>
      <c r="J17" s="6">
        <f t="shared" si="3"/>
        <v>0</v>
      </c>
      <c r="K17" s="3" t="str">
        <f t="shared" si="4"/>
        <v/>
      </c>
    </row>
    <row r="18" spans="1:11" ht="14.55" hidden="1" x14ac:dyDescent="0.35">
      <c r="A18" s="4" t="str">
        <f t="shared" si="5"/>
        <v/>
      </c>
      <c r="B18" s="5" t="e">
        <f t="shared" si="0"/>
        <v>#DIV/0!</v>
      </c>
      <c r="C18" s="3">
        <f t="shared" si="1"/>
        <v>0</v>
      </c>
      <c r="D18" s="3">
        <f t="shared" si="1"/>
        <v>0</v>
      </c>
      <c r="I18" s="6" t="e">
        <f t="shared" si="2"/>
        <v>#VALUE!</v>
      </c>
      <c r="J18" s="6">
        <f t="shared" si="3"/>
        <v>0</v>
      </c>
      <c r="K18" s="3" t="str">
        <f t="shared" si="4"/>
        <v/>
      </c>
    </row>
    <row r="19" spans="1:11" ht="14.55" hidden="1" x14ac:dyDescent="0.35">
      <c r="A19" s="4" t="str">
        <f t="shared" si="5"/>
        <v/>
      </c>
      <c r="B19" s="5" t="e">
        <f t="shared" si="0"/>
        <v>#DIV/0!</v>
      </c>
      <c r="C19" s="3">
        <f t="shared" si="1"/>
        <v>0</v>
      </c>
      <c r="D19" s="3">
        <f t="shared" si="1"/>
        <v>0</v>
      </c>
      <c r="I19" s="6" t="e">
        <f t="shared" si="2"/>
        <v>#VALUE!</v>
      </c>
      <c r="J19" s="6">
        <f t="shared" si="3"/>
        <v>0</v>
      </c>
      <c r="K19" s="3" t="str">
        <f t="shared" si="4"/>
        <v/>
      </c>
    </row>
    <row r="20" spans="1:11" ht="14.55" hidden="1" x14ac:dyDescent="0.35">
      <c r="A20" s="4" t="str">
        <f t="shared" si="5"/>
        <v/>
      </c>
      <c r="B20" s="5" t="e">
        <f t="shared" si="0"/>
        <v>#DIV/0!</v>
      </c>
      <c r="C20" s="3">
        <f t="shared" si="1"/>
        <v>0</v>
      </c>
      <c r="D20" s="3">
        <f t="shared" si="1"/>
        <v>0</v>
      </c>
      <c r="I20" s="6" t="e">
        <f t="shared" si="2"/>
        <v>#VALUE!</v>
      </c>
      <c r="J20" s="6">
        <f t="shared" si="3"/>
        <v>0</v>
      </c>
      <c r="K20" s="3" t="str">
        <f t="shared" si="4"/>
        <v/>
      </c>
    </row>
    <row r="21" spans="1:11" ht="14.55" hidden="1" x14ac:dyDescent="0.35">
      <c r="A21" s="4" t="str">
        <f t="shared" si="5"/>
        <v/>
      </c>
      <c r="B21" s="5" t="e">
        <f t="shared" si="0"/>
        <v>#DIV/0!</v>
      </c>
      <c r="C21" s="3">
        <f t="shared" si="1"/>
        <v>0</v>
      </c>
      <c r="D21" s="3">
        <f t="shared" si="1"/>
        <v>0</v>
      </c>
      <c r="I21" s="6" t="e">
        <f t="shared" si="2"/>
        <v>#VALUE!</v>
      </c>
      <c r="J21" s="6">
        <f t="shared" si="3"/>
        <v>0</v>
      </c>
      <c r="K21" s="3" t="str">
        <f t="shared" si="4"/>
        <v/>
      </c>
    </row>
    <row r="22" spans="1:11" ht="14.55" hidden="1" x14ac:dyDescent="0.35">
      <c r="A22" s="4" t="str">
        <f t="shared" si="5"/>
        <v/>
      </c>
      <c r="B22" s="5" t="e">
        <f t="shared" si="0"/>
        <v>#DIV/0!</v>
      </c>
      <c r="C22" s="3">
        <f t="shared" si="1"/>
        <v>0</v>
      </c>
      <c r="D22" s="3">
        <f t="shared" si="1"/>
        <v>0</v>
      </c>
      <c r="I22" s="6" t="e">
        <f t="shared" si="2"/>
        <v>#VALUE!</v>
      </c>
      <c r="J22" s="6">
        <f t="shared" si="3"/>
        <v>0</v>
      </c>
      <c r="K22" s="3" t="str">
        <f t="shared" si="4"/>
        <v/>
      </c>
    </row>
    <row r="23" spans="1:11" ht="14.55" hidden="1" x14ac:dyDescent="0.35">
      <c r="A23" s="4" t="str">
        <f t="shared" si="5"/>
        <v/>
      </c>
      <c r="B23" s="5" t="e">
        <f t="shared" si="0"/>
        <v>#DIV/0!</v>
      </c>
      <c r="C23" s="3">
        <f t="shared" si="1"/>
        <v>0</v>
      </c>
      <c r="D23" s="3">
        <f t="shared" si="1"/>
        <v>0</v>
      </c>
      <c r="I23" s="6" t="e">
        <f t="shared" si="2"/>
        <v>#VALUE!</v>
      </c>
      <c r="J23" s="6">
        <f t="shared" si="3"/>
        <v>0</v>
      </c>
      <c r="K23" s="3" t="str">
        <f t="shared" si="4"/>
        <v/>
      </c>
    </row>
    <row r="24" spans="1:11" ht="14.55" hidden="1" x14ac:dyDescent="0.35">
      <c r="A24" s="4" t="str">
        <f t="shared" si="5"/>
        <v/>
      </c>
      <c r="B24" s="5" t="e">
        <f t="shared" si="0"/>
        <v>#DIV/0!</v>
      </c>
      <c r="C24" s="3">
        <f t="shared" si="1"/>
        <v>0</v>
      </c>
      <c r="D24" s="3">
        <f t="shared" si="1"/>
        <v>0</v>
      </c>
      <c r="I24" s="6" t="e">
        <f t="shared" si="2"/>
        <v>#VALUE!</v>
      </c>
      <c r="J24" s="6">
        <f t="shared" si="3"/>
        <v>0</v>
      </c>
      <c r="K24" s="3" t="str">
        <f t="shared" si="4"/>
        <v/>
      </c>
    </row>
    <row r="25" spans="1:11" ht="14.55" hidden="1" x14ac:dyDescent="0.35">
      <c r="A25" s="4" t="str">
        <f t="shared" si="5"/>
        <v/>
      </c>
      <c r="B25" s="5" t="e">
        <f t="shared" si="0"/>
        <v>#DIV/0!</v>
      </c>
      <c r="C25" s="3">
        <f t="shared" si="1"/>
        <v>0</v>
      </c>
      <c r="D25" s="3">
        <f t="shared" si="1"/>
        <v>0</v>
      </c>
      <c r="I25" s="6" t="e">
        <f t="shared" si="2"/>
        <v>#VALUE!</v>
      </c>
      <c r="J25" s="6">
        <f t="shared" si="3"/>
        <v>0</v>
      </c>
      <c r="K25" s="3" t="str">
        <f t="shared" si="4"/>
        <v/>
      </c>
    </row>
    <row r="26" spans="1:11" ht="14.55" hidden="1" x14ac:dyDescent="0.35">
      <c r="A26" s="4" t="str">
        <f t="shared" si="5"/>
        <v/>
      </c>
      <c r="B26" s="5" t="e">
        <f t="shared" si="0"/>
        <v>#DIV/0!</v>
      </c>
      <c r="C26" s="3">
        <f t="shared" si="1"/>
        <v>0</v>
      </c>
      <c r="D26" s="3">
        <f t="shared" si="1"/>
        <v>0</v>
      </c>
      <c r="I26" s="6" t="e">
        <f t="shared" si="2"/>
        <v>#VALUE!</v>
      </c>
      <c r="J26" s="6">
        <f t="shared" si="3"/>
        <v>0</v>
      </c>
      <c r="K26" s="3" t="str">
        <f t="shared" si="4"/>
        <v/>
      </c>
    </row>
    <row r="27" spans="1:11" ht="14.55" hidden="1" x14ac:dyDescent="0.35">
      <c r="A27" s="4" t="str">
        <f t="shared" si="5"/>
        <v/>
      </c>
      <c r="B27" s="5" t="e">
        <f t="shared" si="0"/>
        <v>#DIV/0!</v>
      </c>
      <c r="C27" s="3">
        <f t="shared" si="1"/>
        <v>0</v>
      </c>
      <c r="D27" s="3">
        <f t="shared" si="1"/>
        <v>0</v>
      </c>
      <c r="I27" s="6" t="e">
        <f t="shared" si="2"/>
        <v>#VALUE!</v>
      </c>
      <c r="J27" s="6">
        <f t="shared" si="3"/>
        <v>0</v>
      </c>
      <c r="K27" s="3" t="str">
        <f t="shared" si="4"/>
        <v/>
      </c>
    </row>
    <row r="28" spans="1:11" ht="14.55" hidden="1" x14ac:dyDescent="0.35">
      <c r="A28" s="4" t="str">
        <f t="shared" si="5"/>
        <v/>
      </c>
      <c r="B28" s="5" t="e">
        <f t="shared" si="0"/>
        <v>#DIV/0!</v>
      </c>
      <c r="C28" s="3">
        <f t="shared" ref="C28:D32" si="6">+N28</f>
        <v>0</v>
      </c>
      <c r="D28" s="3">
        <f t="shared" si="6"/>
        <v>0</v>
      </c>
      <c r="I28" s="6" t="e">
        <f t="shared" si="2"/>
        <v>#VALUE!</v>
      </c>
      <c r="J28" s="6">
        <f t="shared" si="3"/>
        <v>0</v>
      </c>
      <c r="K28" s="3" t="str">
        <f t="shared" si="4"/>
        <v/>
      </c>
    </row>
    <row r="29" spans="1:11" ht="14.55" hidden="1" x14ac:dyDescent="0.35">
      <c r="A29" s="4" t="str">
        <f t="shared" si="5"/>
        <v/>
      </c>
      <c r="B29" s="5" t="e">
        <f t="shared" si="0"/>
        <v>#DIV/0!</v>
      </c>
      <c r="C29" s="3">
        <f t="shared" si="6"/>
        <v>0</v>
      </c>
      <c r="D29" s="3">
        <f t="shared" si="6"/>
        <v>0</v>
      </c>
      <c r="I29" s="6" t="e">
        <f t="shared" si="2"/>
        <v>#VALUE!</v>
      </c>
      <c r="J29" s="6">
        <f t="shared" si="3"/>
        <v>0</v>
      </c>
      <c r="K29" s="3" t="str">
        <f t="shared" si="4"/>
        <v/>
      </c>
    </row>
    <row r="30" spans="1:11" ht="14.55" hidden="1" x14ac:dyDescent="0.35">
      <c r="A30" s="4" t="str">
        <f t="shared" si="5"/>
        <v/>
      </c>
      <c r="B30" s="5" t="e">
        <f t="shared" si="0"/>
        <v>#DIV/0!</v>
      </c>
      <c r="C30" s="3">
        <f t="shared" si="6"/>
        <v>0</v>
      </c>
      <c r="D30" s="3">
        <f t="shared" si="6"/>
        <v>0</v>
      </c>
      <c r="I30" s="6" t="e">
        <f t="shared" si="2"/>
        <v>#VALUE!</v>
      </c>
      <c r="J30" s="6">
        <f t="shared" si="3"/>
        <v>0</v>
      </c>
      <c r="K30" s="3" t="str">
        <f t="shared" si="4"/>
        <v/>
      </c>
    </row>
    <row r="31" spans="1:11" ht="14.55" hidden="1" x14ac:dyDescent="0.35">
      <c r="A31" s="4" t="str">
        <f t="shared" si="5"/>
        <v/>
      </c>
      <c r="B31" s="5" t="e">
        <f t="shared" si="0"/>
        <v>#DIV/0!</v>
      </c>
      <c r="C31" s="3">
        <f t="shared" si="6"/>
        <v>0</v>
      </c>
      <c r="D31" s="3">
        <f t="shared" si="6"/>
        <v>0</v>
      </c>
      <c r="I31" s="6" t="e">
        <f t="shared" si="2"/>
        <v>#VALUE!</v>
      </c>
      <c r="J31" s="6">
        <f t="shared" si="3"/>
        <v>0</v>
      </c>
      <c r="K31" s="3" t="str">
        <f t="shared" si="4"/>
        <v/>
      </c>
    </row>
    <row r="32" spans="1:11" ht="14.55" hidden="1" x14ac:dyDescent="0.35">
      <c r="A32" s="4" t="str">
        <f t="shared" si="5"/>
        <v/>
      </c>
      <c r="B32" s="5" t="e">
        <f t="shared" si="0"/>
        <v>#DIV/0!</v>
      </c>
      <c r="C32" s="3">
        <f t="shared" si="6"/>
        <v>0</v>
      </c>
      <c r="D32" s="3">
        <f t="shared" si="6"/>
        <v>0</v>
      </c>
      <c r="I32" s="6" t="e">
        <f t="shared" si="2"/>
        <v>#VALUE!</v>
      </c>
      <c r="J32" s="6">
        <f t="shared" si="3"/>
        <v>0</v>
      </c>
      <c r="K32" s="3" t="str">
        <f t="shared" si="4"/>
        <v/>
      </c>
    </row>
    <row r="33" spans="9:11" ht="14.55" x14ac:dyDescent="0.35">
      <c r="I33" s="6"/>
      <c r="J33" s="6"/>
      <c r="K33" s="3"/>
    </row>
    <row r="34" spans="9:11" ht="14.55" x14ac:dyDescent="0.35">
      <c r="I34" s="6"/>
      <c r="J34" s="6"/>
      <c r="K34" s="3"/>
    </row>
    <row r="35" spans="9:11" ht="14.55" x14ac:dyDescent="0.35">
      <c r="I35" s="6"/>
      <c r="J35" s="6"/>
      <c r="K35" s="3"/>
    </row>
    <row r="58" spans="1:1" x14ac:dyDescent="0.3">
      <c r="A58" t="s">
        <v>60</v>
      </c>
    </row>
  </sheetData>
  <printOptions horizontalCentered="1" gridLines="1"/>
  <pageMargins left="0.70866141732283472" right="0.70866141732283472" top="0.74803149606299213" bottom="0.74803149606299213" header="0.31496062992125984" footer="0.31496062992125984"/>
  <pageSetup scale="68" fitToHeight="0" orientation="landscape" r:id="rId2"/>
  <headerFooter>
    <oddHeader>Page &amp;P&amp;RSlid_Tables_All_Earnings - V3 - 2011.xlsx (Slid_Tables_All_Earnings - V3 - 2011).xlsx</oddHeader>
    <oddFooter>&amp;A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workbookViewId="0">
      <selection activeCell="D33" sqref="D33"/>
    </sheetView>
  </sheetViews>
  <sheetFormatPr defaultRowHeight="14.4" x14ac:dyDescent="0.3"/>
  <cols>
    <col min="1" max="1" width="29.21875" customWidth="1"/>
    <col min="3" max="4" width="9.5546875" bestFit="1" customWidth="1"/>
    <col min="5" max="11" width="9.5546875" customWidth="1"/>
    <col min="13" max="13" width="22.109375" bestFit="1" customWidth="1"/>
    <col min="14" max="14" width="12.77734375" customWidth="1"/>
    <col min="15" max="16" width="5.77734375" customWidth="1"/>
    <col min="17" max="17" width="10.77734375" bestFit="1" customWidth="1"/>
  </cols>
  <sheetData>
    <row r="1" spans="1:16" ht="14.55" x14ac:dyDescent="0.35">
      <c r="A1" t="s">
        <v>57</v>
      </c>
    </row>
    <row r="2" spans="1:16" ht="14.55" x14ac:dyDescent="0.35">
      <c r="A2" t="s">
        <v>58</v>
      </c>
    </row>
    <row r="3" spans="1:16" ht="14.55" x14ac:dyDescent="0.35">
      <c r="A3" t="s">
        <v>183</v>
      </c>
    </row>
    <row r="4" spans="1:16" ht="14.55" x14ac:dyDescent="0.35">
      <c r="A4" t="str">
        <f>+VLOOKUP(N7,Labels!$A$1:$B$99,2)</f>
        <v>Age Group</v>
      </c>
    </row>
    <row r="6" spans="1:16" ht="14.55" x14ac:dyDescent="0.35">
      <c r="M6" s="1" t="s">
        <v>2</v>
      </c>
      <c r="N6" t="s">
        <v>52</v>
      </c>
    </row>
    <row r="7" spans="1:16" ht="14.55" x14ac:dyDescent="0.35">
      <c r="A7" t="str">
        <f>"Average "&amp;A2&amp;" For Ontarians "&amp;A3&amp;" by "&amp;A4</f>
        <v>Average Annual Earnings For Ontarians All With Some Earnings; 2011 by Age Group</v>
      </c>
      <c r="M7" s="1" t="s">
        <v>17</v>
      </c>
      <c r="N7" t="s">
        <v>28</v>
      </c>
    </row>
    <row r="9" spans="1:16" ht="14.55" x14ac:dyDescent="0.35">
      <c r="M9" s="1" t="s">
        <v>54</v>
      </c>
      <c r="N9" s="1" t="s">
        <v>4</v>
      </c>
    </row>
    <row r="10" spans="1:16" ht="14.55" x14ac:dyDescent="0.35">
      <c r="C10" t="s">
        <v>40</v>
      </c>
      <c r="D10" t="s">
        <v>41</v>
      </c>
      <c r="M10" s="1" t="s">
        <v>0</v>
      </c>
      <c r="N10" t="s">
        <v>40</v>
      </c>
      <c r="O10" t="s">
        <v>41</v>
      </c>
    </row>
    <row r="11" spans="1:16" ht="14.55" x14ac:dyDescent="0.35">
      <c r="A11" s="4" t="s">
        <v>123</v>
      </c>
      <c r="B11" s="5">
        <f t="shared" ref="B11:B32" si="0">+C11/D11</f>
        <v>0.68</v>
      </c>
      <c r="C11" s="3">
        <f>+N11</f>
        <v>34000</v>
      </c>
      <c r="D11" s="3">
        <f>+O11</f>
        <v>50000</v>
      </c>
      <c r="E11" s="3"/>
      <c r="F11" s="3"/>
      <c r="G11" s="3"/>
      <c r="H11" s="3"/>
      <c r="I11" s="6" t="e">
        <f>FIND("|",M11)</f>
        <v>#VALUE!</v>
      </c>
      <c r="J11" s="6">
        <v>0</v>
      </c>
      <c r="K11" s="3" t="str">
        <f>+MID(M11,J11+1,99)</f>
        <v/>
      </c>
      <c r="N11" s="2">
        <v>34000</v>
      </c>
      <c r="O11" s="2">
        <v>50000</v>
      </c>
      <c r="P11" s="2">
        <v>42000</v>
      </c>
    </row>
    <row r="12" spans="1:16" ht="14.55" x14ac:dyDescent="0.35">
      <c r="A12" s="4" t="str">
        <f>+K12</f>
        <v>15-24</v>
      </c>
      <c r="B12" s="5">
        <f t="shared" si="0"/>
        <v>0.83333333333333337</v>
      </c>
      <c r="C12" s="3">
        <f t="shared" ref="C12:D27" si="1">+N12</f>
        <v>10500</v>
      </c>
      <c r="D12" s="3">
        <f t="shared" si="1"/>
        <v>12600</v>
      </c>
      <c r="E12" s="3"/>
      <c r="F12" s="3"/>
      <c r="G12" s="3"/>
      <c r="H12" s="3"/>
      <c r="I12" s="6" t="e">
        <f t="shared" ref="I12:I32" si="2">FIND("|",M12)</f>
        <v>#VALUE!</v>
      </c>
      <c r="J12" s="6">
        <f t="shared" ref="J12:J32" si="3">+IF(ISNUMBER(I12),I12,0)</f>
        <v>0</v>
      </c>
      <c r="K12" s="3" t="str">
        <f t="shared" ref="K12:K32" si="4">+MID(M12,J12+1,99)</f>
        <v>15-24</v>
      </c>
      <c r="M12" t="s">
        <v>27</v>
      </c>
      <c r="N12" s="2">
        <v>10500</v>
      </c>
      <c r="O12" s="2">
        <v>12600</v>
      </c>
      <c r="P12" s="2">
        <v>11500</v>
      </c>
    </row>
    <row r="13" spans="1:16" ht="14.55" x14ac:dyDescent="0.35">
      <c r="A13" s="4" t="str">
        <f t="shared" ref="A13:A32" si="5">+K13</f>
        <v>25-34</v>
      </c>
      <c r="B13" s="5">
        <f t="shared" si="0"/>
        <v>0.77272727272727271</v>
      </c>
      <c r="C13" s="3">
        <f t="shared" si="1"/>
        <v>34000</v>
      </c>
      <c r="D13" s="3">
        <f t="shared" si="1"/>
        <v>44000</v>
      </c>
      <c r="E13" s="3"/>
      <c r="F13" s="3"/>
      <c r="G13" s="3"/>
      <c r="H13" s="3"/>
      <c r="I13" s="6" t="e">
        <f t="shared" si="2"/>
        <v>#VALUE!</v>
      </c>
      <c r="J13" s="6">
        <v>0</v>
      </c>
      <c r="K13" s="3" t="str">
        <f t="shared" si="4"/>
        <v>25-34</v>
      </c>
      <c r="M13" t="s">
        <v>29</v>
      </c>
      <c r="N13" s="2">
        <v>34000</v>
      </c>
      <c r="O13" s="2">
        <v>44000</v>
      </c>
      <c r="P13" s="2">
        <v>39000</v>
      </c>
    </row>
    <row r="14" spans="1:16" ht="14.55" x14ac:dyDescent="0.35">
      <c r="A14" s="4" t="str">
        <f t="shared" si="5"/>
        <v>35-44</v>
      </c>
      <c r="B14" s="5">
        <f t="shared" si="0"/>
        <v>0.60869565217391308</v>
      </c>
      <c r="C14" s="3">
        <f t="shared" si="1"/>
        <v>42000</v>
      </c>
      <c r="D14" s="3">
        <f t="shared" si="1"/>
        <v>69000</v>
      </c>
      <c r="E14" s="3"/>
      <c r="F14" s="3"/>
      <c r="G14" s="3"/>
      <c r="H14" s="3"/>
      <c r="I14" s="6" t="e">
        <f t="shared" si="2"/>
        <v>#VALUE!</v>
      </c>
      <c r="J14" s="6">
        <f t="shared" si="3"/>
        <v>0</v>
      </c>
      <c r="K14" s="3" t="str">
        <f t="shared" si="4"/>
        <v>35-44</v>
      </c>
      <c r="M14" t="s">
        <v>30</v>
      </c>
      <c r="N14" s="2">
        <v>42000</v>
      </c>
      <c r="O14" s="2">
        <v>69000</v>
      </c>
      <c r="P14" s="2">
        <v>56000</v>
      </c>
    </row>
    <row r="15" spans="1:16" ht="14.55" x14ac:dyDescent="0.35">
      <c r="A15" s="4" t="str">
        <f t="shared" si="5"/>
        <v>45-54</v>
      </c>
      <c r="B15" s="5">
        <f t="shared" si="0"/>
        <v>0.6428571428571429</v>
      </c>
      <c r="C15" s="3">
        <f t="shared" si="1"/>
        <v>45000</v>
      </c>
      <c r="D15" s="3">
        <f t="shared" si="1"/>
        <v>70000</v>
      </c>
      <c r="E15" s="3"/>
      <c r="F15" s="3"/>
      <c r="G15" s="3"/>
      <c r="H15" s="3"/>
      <c r="I15" s="6" t="e">
        <f t="shared" si="2"/>
        <v>#VALUE!</v>
      </c>
      <c r="J15" s="6">
        <f t="shared" si="3"/>
        <v>0</v>
      </c>
      <c r="K15" s="3" t="str">
        <f t="shared" si="4"/>
        <v>45-54</v>
      </c>
      <c r="M15" t="s">
        <v>31</v>
      </c>
      <c r="N15" s="2">
        <v>45000</v>
      </c>
      <c r="O15" s="2">
        <v>70000</v>
      </c>
      <c r="P15" s="2">
        <v>58000</v>
      </c>
    </row>
    <row r="16" spans="1:16" ht="14.55" x14ac:dyDescent="0.35">
      <c r="A16" s="4" t="str">
        <f t="shared" si="5"/>
        <v>55-64</v>
      </c>
      <c r="B16" s="5">
        <f t="shared" si="0"/>
        <v>0.67924528301886788</v>
      </c>
      <c r="C16" s="3">
        <f t="shared" si="1"/>
        <v>36000</v>
      </c>
      <c r="D16" s="3">
        <f t="shared" si="1"/>
        <v>53000</v>
      </c>
      <c r="I16" s="6" t="e">
        <f t="shared" si="2"/>
        <v>#VALUE!</v>
      </c>
      <c r="J16" s="6">
        <f t="shared" si="3"/>
        <v>0</v>
      </c>
      <c r="K16" s="3" t="str">
        <f t="shared" si="4"/>
        <v>55-64</v>
      </c>
      <c r="M16" t="s">
        <v>32</v>
      </c>
      <c r="N16" s="2">
        <v>36000</v>
      </c>
      <c r="O16" s="2">
        <v>53000</v>
      </c>
      <c r="P16" s="2">
        <v>45000</v>
      </c>
    </row>
    <row r="17" spans="1:16" ht="14.55" x14ac:dyDescent="0.35">
      <c r="A17" s="4" t="str">
        <f t="shared" si="5"/>
        <v>65 +</v>
      </c>
      <c r="B17" s="5">
        <f t="shared" si="0"/>
        <v>0.84895833333333337</v>
      </c>
      <c r="C17" s="3">
        <f t="shared" si="1"/>
        <v>16300</v>
      </c>
      <c r="D17" s="3">
        <f t="shared" si="1"/>
        <v>19200</v>
      </c>
      <c r="I17" s="6" t="e">
        <f t="shared" si="2"/>
        <v>#VALUE!</v>
      </c>
      <c r="J17" s="6">
        <f t="shared" si="3"/>
        <v>0</v>
      </c>
      <c r="K17" s="3" t="str">
        <f t="shared" si="4"/>
        <v>65 +</v>
      </c>
      <c r="M17" t="s">
        <v>33</v>
      </c>
      <c r="N17" s="2">
        <v>16300</v>
      </c>
      <c r="O17" s="2">
        <v>19200</v>
      </c>
      <c r="P17" s="2">
        <v>18100</v>
      </c>
    </row>
    <row r="18" spans="1:16" ht="14.55" hidden="1" x14ac:dyDescent="0.35">
      <c r="A18" s="4" t="str">
        <f t="shared" si="5"/>
        <v/>
      </c>
      <c r="B18" s="5" t="e">
        <f t="shared" si="0"/>
        <v>#DIV/0!</v>
      </c>
      <c r="C18" s="3">
        <f t="shared" si="1"/>
        <v>0</v>
      </c>
      <c r="D18" s="3">
        <f t="shared" si="1"/>
        <v>0</v>
      </c>
      <c r="I18" s="6" t="e">
        <f t="shared" si="2"/>
        <v>#VALUE!</v>
      </c>
      <c r="J18" s="6">
        <f t="shared" si="3"/>
        <v>0</v>
      </c>
      <c r="K18" s="3" t="str">
        <f t="shared" si="4"/>
        <v/>
      </c>
    </row>
    <row r="19" spans="1:16" ht="14.55" hidden="1" x14ac:dyDescent="0.35">
      <c r="A19" s="4" t="str">
        <f t="shared" si="5"/>
        <v/>
      </c>
      <c r="B19" s="5" t="e">
        <f t="shared" si="0"/>
        <v>#DIV/0!</v>
      </c>
      <c r="C19" s="3">
        <f t="shared" si="1"/>
        <v>0</v>
      </c>
      <c r="D19" s="3">
        <f t="shared" si="1"/>
        <v>0</v>
      </c>
      <c r="I19" s="6" t="e">
        <f t="shared" si="2"/>
        <v>#VALUE!</v>
      </c>
      <c r="J19" s="6">
        <f t="shared" si="3"/>
        <v>0</v>
      </c>
      <c r="K19" s="3" t="str">
        <f t="shared" si="4"/>
        <v/>
      </c>
    </row>
    <row r="20" spans="1:16" ht="14.55" hidden="1" x14ac:dyDescent="0.35">
      <c r="A20" s="4" t="str">
        <f t="shared" si="5"/>
        <v/>
      </c>
      <c r="B20" s="5" t="e">
        <f t="shared" si="0"/>
        <v>#DIV/0!</v>
      </c>
      <c r="C20" s="3">
        <f t="shared" si="1"/>
        <v>0</v>
      </c>
      <c r="D20" s="3">
        <f t="shared" si="1"/>
        <v>0</v>
      </c>
      <c r="I20" s="6" t="e">
        <f t="shared" si="2"/>
        <v>#VALUE!</v>
      </c>
      <c r="J20" s="6">
        <f t="shared" si="3"/>
        <v>0</v>
      </c>
      <c r="K20" s="3" t="str">
        <f t="shared" si="4"/>
        <v/>
      </c>
    </row>
    <row r="21" spans="1:16" ht="14.55" hidden="1" x14ac:dyDescent="0.35">
      <c r="A21" s="4" t="str">
        <f t="shared" si="5"/>
        <v/>
      </c>
      <c r="B21" s="5" t="e">
        <f t="shared" si="0"/>
        <v>#DIV/0!</v>
      </c>
      <c r="C21" s="3">
        <f t="shared" si="1"/>
        <v>0</v>
      </c>
      <c r="D21" s="3">
        <f t="shared" si="1"/>
        <v>0</v>
      </c>
      <c r="I21" s="6" t="e">
        <f t="shared" si="2"/>
        <v>#VALUE!</v>
      </c>
      <c r="J21" s="6">
        <f t="shared" si="3"/>
        <v>0</v>
      </c>
      <c r="K21" s="3" t="str">
        <f t="shared" si="4"/>
        <v/>
      </c>
    </row>
    <row r="22" spans="1:16" ht="14.55" hidden="1" x14ac:dyDescent="0.35">
      <c r="A22" s="4" t="str">
        <f t="shared" si="5"/>
        <v/>
      </c>
      <c r="B22" s="5" t="e">
        <f t="shared" si="0"/>
        <v>#DIV/0!</v>
      </c>
      <c r="C22" s="3">
        <f t="shared" si="1"/>
        <v>0</v>
      </c>
      <c r="D22" s="3">
        <f t="shared" si="1"/>
        <v>0</v>
      </c>
      <c r="I22" s="6" t="e">
        <f t="shared" si="2"/>
        <v>#VALUE!</v>
      </c>
      <c r="J22" s="6">
        <f t="shared" si="3"/>
        <v>0</v>
      </c>
      <c r="K22" s="3" t="str">
        <f t="shared" si="4"/>
        <v/>
      </c>
    </row>
    <row r="23" spans="1:16" ht="14.55" hidden="1" x14ac:dyDescent="0.35">
      <c r="A23" s="4" t="str">
        <f t="shared" si="5"/>
        <v/>
      </c>
      <c r="B23" s="5" t="e">
        <f t="shared" si="0"/>
        <v>#DIV/0!</v>
      </c>
      <c r="C23" s="3">
        <f t="shared" si="1"/>
        <v>0</v>
      </c>
      <c r="D23" s="3">
        <f t="shared" si="1"/>
        <v>0</v>
      </c>
      <c r="I23" s="6" t="e">
        <f t="shared" si="2"/>
        <v>#VALUE!</v>
      </c>
      <c r="J23" s="6">
        <f t="shared" si="3"/>
        <v>0</v>
      </c>
      <c r="K23" s="3" t="str">
        <f t="shared" si="4"/>
        <v/>
      </c>
    </row>
    <row r="24" spans="1:16" ht="14.55" hidden="1" x14ac:dyDescent="0.35">
      <c r="A24" s="4" t="str">
        <f t="shared" si="5"/>
        <v/>
      </c>
      <c r="B24" s="5" t="e">
        <f t="shared" si="0"/>
        <v>#DIV/0!</v>
      </c>
      <c r="C24" s="3">
        <f t="shared" si="1"/>
        <v>0</v>
      </c>
      <c r="D24" s="3">
        <f t="shared" si="1"/>
        <v>0</v>
      </c>
      <c r="I24" s="6" t="e">
        <f t="shared" si="2"/>
        <v>#VALUE!</v>
      </c>
      <c r="J24" s="6">
        <f t="shared" si="3"/>
        <v>0</v>
      </c>
      <c r="K24" s="3" t="str">
        <f t="shared" si="4"/>
        <v/>
      </c>
    </row>
    <row r="25" spans="1:16" ht="14.55" hidden="1" x14ac:dyDescent="0.35">
      <c r="A25" s="4" t="str">
        <f t="shared" si="5"/>
        <v/>
      </c>
      <c r="B25" s="5" t="e">
        <f t="shared" si="0"/>
        <v>#DIV/0!</v>
      </c>
      <c r="C25" s="3">
        <f t="shared" si="1"/>
        <v>0</v>
      </c>
      <c r="D25" s="3">
        <f t="shared" si="1"/>
        <v>0</v>
      </c>
      <c r="I25" s="6" t="e">
        <f t="shared" si="2"/>
        <v>#VALUE!</v>
      </c>
      <c r="J25" s="6">
        <f t="shared" si="3"/>
        <v>0</v>
      </c>
      <c r="K25" s="3" t="str">
        <f t="shared" si="4"/>
        <v/>
      </c>
    </row>
    <row r="26" spans="1:16" ht="14.55" hidden="1" x14ac:dyDescent="0.35">
      <c r="A26" s="4" t="str">
        <f t="shared" si="5"/>
        <v/>
      </c>
      <c r="B26" s="5" t="e">
        <f t="shared" si="0"/>
        <v>#DIV/0!</v>
      </c>
      <c r="C26" s="3">
        <f t="shared" si="1"/>
        <v>0</v>
      </c>
      <c r="D26" s="3">
        <f t="shared" si="1"/>
        <v>0</v>
      </c>
      <c r="I26" s="6" t="e">
        <f t="shared" si="2"/>
        <v>#VALUE!</v>
      </c>
      <c r="J26" s="6">
        <f t="shared" si="3"/>
        <v>0</v>
      </c>
      <c r="K26" s="3" t="str">
        <f t="shared" si="4"/>
        <v/>
      </c>
    </row>
    <row r="27" spans="1:16" ht="14.55" hidden="1" x14ac:dyDescent="0.35">
      <c r="A27" s="4" t="str">
        <f t="shared" si="5"/>
        <v/>
      </c>
      <c r="B27" s="5" t="e">
        <f t="shared" si="0"/>
        <v>#DIV/0!</v>
      </c>
      <c r="C27" s="3">
        <f t="shared" si="1"/>
        <v>0</v>
      </c>
      <c r="D27" s="3">
        <f t="shared" si="1"/>
        <v>0</v>
      </c>
      <c r="I27" s="6" t="e">
        <f t="shared" si="2"/>
        <v>#VALUE!</v>
      </c>
      <c r="J27" s="6">
        <f t="shared" si="3"/>
        <v>0</v>
      </c>
      <c r="K27" s="3" t="str">
        <f t="shared" si="4"/>
        <v/>
      </c>
    </row>
    <row r="28" spans="1:16" ht="14.55" hidden="1" x14ac:dyDescent="0.35">
      <c r="A28" s="4" t="str">
        <f t="shared" si="5"/>
        <v/>
      </c>
      <c r="B28" s="5" t="e">
        <f t="shared" si="0"/>
        <v>#DIV/0!</v>
      </c>
      <c r="C28" s="3">
        <f t="shared" ref="C28:D32" si="6">+N28</f>
        <v>0</v>
      </c>
      <c r="D28" s="3">
        <f t="shared" si="6"/>
        <v>0</v>
      </c>
      <c r="I28" s="6" t="e">
        <f t="shared" si="2"/>
        <v>#VALUE!</v>
      </c>
      <c r="J28" s="6">
        <f t="shared" si="3"/>
        <v>0</v>
      </c>
      <c r="K28" s="3" t="str">
        <f t="shared" si="4"/>
        <v/>
      </c>
    </row>
    <row r="29" spans="1:16" ht="14.55" hidden="1" x14ac:dyDescent="0.35">
      <c r="A29" s="4" t="str">
        <f t="shared" si="5"/>
        <v/>
      </c>
      <c r="B29" s="5" t="e">
        <f t="shared" si="0"/>
        <v>#DIV/0!</v>
      </c>
      <c r="C29" s="3">
        <f t="shared" si="6"/>
        <v>0</v>
      </c>
      <c r="D29" s="3">
        <f t="shared" si="6"/>
        <v>0</v>
      </c>
      <c r="I29" s="6" t="e">
        <f t="shared" si="2"/>
        <v>#VALUE!</v>
      </c>
      <c r="J29" s="6">
        <f t="shared" si="3"/>
        <v>0</v>
      </c>
      <c r="K29" s="3" t="str">
        <f t="shared" si="4"/>
        <v/>
      </c>
    </row>
    <row r="30" spans="1:16" ht="14.55" hidden="1" x14ac:dyDescent="0.35">
      <c r="A30" s="4" t="str">
        <f t="shared" si="5"/>
        <v/>
      </c>
      <c r="B30" s="5" t="e">
        <f t="shared" si="0"/>
        <v>#DIV/0!</v>
      </c>
      <c r="C30" s="3">
        <f t="shared" si="6"/>
        <v>0</v>
      </c>
      <c r="D30" s="3">
        <f t="shared" si="6"/>
        <v>0</v>
      </c>
      <c r="I30" s="6" t="e">
        <f t="shared" si="2"/>
        <v>#VALUE!</v>
      </c>
      <c r="J30" s="6">
        <f t="shared" si="3"/>
        <v>0</v>
      </c>
      <c r="K30" s="3" t="str">
        <f t="shared" si="4"/>
        <v/>
      </c>
    </row>
    <row r="31" spans="1:16" ht="14.55" hidden="1" x14ac:dyDescent="0.35">
      <c r="A31" s="4" t="str">
        <f t="shared" si="5"/>
        <v/>
      </c>
      <c r="B31" s="5" t="e">
        <f t="shared" si="0"/>
        <v>#DIV/0!</v>
      </c>
      <c r="C31" s="3">
        <f t="shared" si="6"/>
        <v>0</v>
      </c>
      <c r="D31" s="3">
        <f t="shared" si="6"/>
        <v>0</v>
      </c>
      <c r="I31" s="6" t="e">
        <f t="shared" si="2"/>
        <v>#VALUE!</v>
      </c>
      <c r="J31" s="6">
        <f t="shared" si="3"/>
        <v>0</v>
      </c>
      <c r="K31" s="3" t="str">
        <f t="shared" si="4"/>
        <v/>
      </c>
    </row>
    <row r="32" spans="1:16" ht="14.55" hidden="1" x14ac:dyDescent="0.35">
      <c r="A32" s="4" t="str">
        <f t="shared" si="5"/>
        <v/>
      </c>
      <c r="B32" s="5" t="e">
        <f t="shared" si="0"/>
        <v>#DIV/0!</v>
      </c>
      <c r="C32" s="3">
        <f t="shared" si="6"/>
        <v>0</v>
      </c>
      <c r="D32" s="3">
        <f t="shared" si="6"/>
        <v>0</v>
      </c>
      <c r="I32" s="6" t="e">
        <f t="shared" si="2"/>
        <v>#VALUE!</v>
      </c>
      <c r="J32" s="6">
        <f t="shared" si="3"/>
        <v>0</v>
      </c>
      <c r="K32" s="3" t="str">
        <f t="shared" si="4"/>
        <v/>
      </c>
    </row>
    <row r="33" spans="9:11" ht="14.55" x14ac:dyDescent="0.35">
      <c r="I33" s="6"/>
      <c r="J33" s="6"/>
      <c r="K33" s="3"/>
    </row>
    <row r="34" spans="9:11" ht="14.55" x14ac:dyDescent="0.35">
      <c r="I34" s="6"/>
      <c r="J34" s="6"/>
      <c r="K34" s="3"/>
    </row>
    <row r="35" spans="9:11" ht="14.55" x14ac:dyDescent="0.35">
      <c r="I35" s="6"/>
      <c r="J35" s="6"/>
      <c r="K35" s="3"/>
    </row>
    <row r="58" spans="1:1" x14ac:dyDescent="0.3">
      <c r="A58" t="s">
        <v>60</v>
      </c>
    </row>
  </sheetData>
  <printOptions horizontalCentered="1" gridLines="1"/>
  <pageMargins left="0.70866141732283472" right="0.70866141732283472" top="0.74803149606299213" bottom="0.74803149606299213" header="0.31496062992125984" footer="0.31496062992125984"/>
  <pageSetup scale="68" fitToHeight="0" orientation="landscape" r:id="rId2"/>
  <headerFooter>
    <oddHeader>Page &amp;P&amp;RSlid_Tables_All_Earnings - V3 - 2011.xlsx (Slid_Tables_All_Earnings - V3 - 2011).xlsx</oddHeader>
    <oddFooter>&amp;A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topLeftCell="A4" workbookViewId="0">
      <selection activeCell="D33" sqref="D33"/>
    </sheetView>
  </sheetViews>
  <sheetFormatPr defaultRowHeight="14.4" x14ac:dyDescent="0.3"/>
  <cols>
    <col min="1" max="1" width="29.21875" customWidth="1"/>
    <col min="3" max="4" width="9.5546875" bestFit="1" customWidth="1"/>
    <col min="5" max="11" width="9.5546875" customWidth="1"/>
    <col min="13" max="13" width="22.109375" bestFit="1" customWidth="1"/>
    <col min="14" max="14" width="10.6640625" customWidth="1"/>
    <col min="15" max="16" width="5.77734375" customWidth="1"/>
    <col min="17" max="17" width="10.77734375" bestFit="1" customWidth="1"/>
  </cols>
  <sheetData>
    <row r="1" spans="1:16" ht="14.55" x14ac:dyDescent="0.35">
      <c r="A1" t="s">
        <v>57</v>
      </c>
    </row>
    <row r="2" spans="1:16" ht="14.55" x14ac:dyDescent="0.35">
      <c r="A2" t="s">
        <v>58</v>
      </c>
    </row>
    <row r="3" spans="1:16" ht="14.55" x14ac:dyDescent="0.35">
      <c r="A3" t="s">
        <v>183</v>
      </c>
    </row>
    <row r="4" spans="1:16" ht="14.55" x14ac:dyDescent="0.35">
      <c r="A4" t="str">
        <f>+VLOOKUP(N7,Labels!$A$1:$B$99,2)</f>
        <v>Disability</v>
      </c>
    </row>
    <row r="6" spans="1:16" ht="14.55" x14ac:dyDescent="0.35">
      <c r="M6" s="1" t="s">
        <v>2</v>
      </c>
      <c r="N6" t="s">
        <v>52</v>
      </c>
    </row>
    <row r="7" spans="1:16" ht="14.55" x14ac:dyDescent="0.35">
      <c r="A7" t="str">
        <f>"Average "&amp;A2&amp;" For Ontarians "&amp;A3&amp;" by "&amp;A4</f>
        <v>Average Annual Earnings For Ontarians All With Some Earnings; 2011 by Disability</v>
      </c>
      <c r="M7" s="1" t="s">
        <v>17</v>
      </c>
      <c r="N7" t="s">
        <v>20</v>
      </c>
    </row>
    <row r="9" spans="1:16" ht="14.55" x14ac:dyDescent="0.35">
      <c r="M9" s="1" t="s">
        <v>54</v>
      </c>
      <c r="N9" s="1" t="s">
        <v>4</v>
      </c>
    </row>
    <row r="10" spans="1:16" ht="14.55" x14ac:dyDescent="0.35">
      <c r="C10" t="s">
        <v>40</v>
      </c>
      <c r="D10" t="s">
        <v>41</v>
      </c>
      <c r="M10" s="1" t="s">
        <v>0</v>
      </c>
      <c r="N10" t="s">
        <v>40</v>
      </c>
      <c r="O10" t="s">
        <v>41</v>
      </c>
    </row>
    <row r="11" spans="1:16" ht="14.55" x14ac:dyDescent="0.35">
      <c r="A11" s="4" t="s">
        <v>123</v>
      </c>
      <c r="B11" s="5">
        <f t="shared" ref="B11:B32" si="0">+C11/D11</f>
        <v>0.68</v>
      </c>
      <c r="C11" s="3">
        <f>+N11</f>
        <v>34000</v>
      </c>
      <c r="D11" s="3">
        <f>+O11</f>
        <v>50000</v>
      </c>
      <c r="E11" s="3"/>
      <c r="F11" s="3"/>
      <c r="G11" s="3"/>
      <c r="H11" s="3"/>
      <c r="I11" s="6" t="e">
        <f>FIND("|",M11)</f>
        <v>#VALUE!</v>
      </c>
      <c r="J11" s="6">
        <v>0</v>
      </c>
      <c r="K11" s="3" t="str">
        <f>+MID(M11,J11+1,99)</f>
        <v/>
      </c>
      <c r="N11" s="2">
        <v>34000</v>
      </c>
      <c r="O11" s="2">
        <v>50000</v>
      </c>
      <c r="P11" s="2">
        <v>42000</v>
      </c>
    </row>
    <row r="12" spans="1:16" ht="14.55" x14ac:dyDescent="0.35">
      <c r="A12" s="4" t="str">
        <f>+K12</f>
        <v>With a Disability</v>
      </c>
      <c r="B12" s="5">
        <f t="shared" si="0"/>
        <v>0.68292682926829273</v>
      </c>
      <c r="C12" s="3">
        <f t="shared" ref="C12:D27" si="1">+N12</f>
        <v>28000</v>
      </c>
      <c r="D12" s="3">
        <f t="shared" si="1"/>
        <v>41000</v>
      </c>
      <c r="E12" s="3"/>
      <c r="F12" s="3"/>
      <c r="G12" s="3"/>
      <c r="H12" s="3"/>
      <c r="I12" s="6" t="e">
        <f t="shared" ref="I12:I32" si="2">FIND("|",M12)</f>
        <v>#VALUE!</v>
      </c>
      <c r="J12" s="6">
        <f t="shared" ref="J12:J32" si="3">+IF(ISNUMBER(I12),I12,0)</f>
        <v>0</v>
      </c>
      <c r="K12" s="3" t="str">
        <f t="shared" ref="K12:K32" si="4">+MID(M12,J12+1,99)</f>
        <v>With a Disability</v>
      </c>
      <c r="M12" t="s">
        <v>168</v>
      </c>
      <c r="N12" s="2">
        <v>28000</v>
      </c>
      <c r="O12" s="2">
        <v>41000</v>
      </c>
      <c r="P12" s="2">
        <v>34000</v>
      </c>
    </row>
    <row r="13" spans="1:16" ht="14.55" x14ac:dyDescent="0.35">
      <c r="A13" s="4" t="str">
        <f t="shared" ref="A13:A32" si="5">+K13</f>
        <v>Without a Disability</v>
      </c>
      <c r="B13" s="5">
        <f t="shared" si="0"/>
        <v>0.69230769230769229</v>
      </c>
      <c r="C13" s="3">
        <f t="shared" si="1"/>
        <v>36000</v>
      </c>
      <c r="D13" s="3">
        <f t="shared" si="1"/>
        <v>52000</v>
      </c>
      <c r="E13" s="3"/>
      <c r="F13" s="3"/>
      <c r="G13" s="3"/>
      <c r="H13" s="3"/>
      <c r="I13" s="6" t="e">
        <f t="shared" si="2"/>
        <v>#VALUE!</v>
      </c>
      <c r="J13" s="6">
        <v>0</v>
      </c>
      <c r="K13" s="3" t="str">
        <f t="shared" si="4"/>
        <v>Without a Disability</v>
      </c>
      <c r="M13" t="s">
        <v>170</v>
      </c>
      <c r="N13" s="2">
        <v>36000</v>
      </c>
      <c r="O13" s="2">
        <v>52000</v>
      </c>
      <c r="P13" s="2">
        <v>45000</v>
      </c>
    </row>
    <row r="14" spans="1:16" ht="14.55" hidden="1" x14ac:dyDescent="0.35">
      <c r="A14" s="4" t="str">
        <f t="shared" si="5"/>
        <v/>
      </c>
      <c r="B14" s="5" t="e">
        <f t="shared" si="0"/>
        <v>#DIV/0!</v>
      </c>
      <c r="C14" s="3">
        <f t="shared" si="1"/>
        <v>0</v>
      </c>
      <c r="D14" s="3">
        <f t="shared" si="1"/>
        <v>0</v>
      </c>
      <c r="E14" s="3"/>
      <c r="F14" s="3"/>
      <c r="G14" s="3"/>
      <c r="H14" s="3"/>
      <c r="I14" s="6" t="e">
        <f t="shared" si="2"/>
        <v>#VALUE!</v>
      </c>
      <c r="J14" s="6">
        <f t="shared" si="3"/>
        <v>0</v>
      </c>
      <c r="K14" s="3" t="str">
        <f t="shared" si="4"/>
        <v/>
      </c>
    </row>
    <row r="15" spans="1:16" ht="14.55" hidden="1" x14ac:dyDescent="0.35">
      <c r="A15" s="4" t="str">
        <f t="shared" si="5"/>
        <v/>
      </c>
      <c r="B15" s="5" t="e">
        <f t="shared" si="0"/>
        <v>#DIV/0!</v>
      </c>
      <c r="C15" s="3">
        <f t="shared" si="1"/>
        <v>0</v>
      </c>
      <c r="D15" s="3">
        <f t="shared" si="1"/>
        <v>0</v>
      </c>
      <c r="E15" s="3"/>
      <c r="F15" s="3"/>
      <c r="G15" s="3"/>
      <c r="H15" s="3"/>
      <c r="I15" s="6" t="e">
        <f t="shared" si="2"/>
        <v>#VALUE!</v>
      </c>
      <c r="J15" s="6">
        <f t="shared" si="3"/>
        <v>0</v>
      </c>
      <c r="K15" s="3" t="str">
        <f t="shared" si="4"/>
        <v/>
      </c>
    </row>
    <row r="16" spans="1:16" ht="14.55" hidden="1" x14ac:dyDescent="0.35">
      <c r="A16" s="4" t="str">
        <f t="shared" si="5"/>
        <v/>
      </c>
      <c r="B16" s="5" t="e">
        <f t="shared" si="0"/>
        <v>#DIV/0!</v>
      </c>
      <c r="C16" s="3">
        <f t="shared" si="1"/>
        <v>0</v>
      </c>
      <c r="D16" s="3">
        <f t="shared" si="1"/>
        <v>0</v>
      </c>
      <c r="I16" s="6" t="e">
        <f t="shared" si="2"/>
        <v>#VALUE!</v>
      </c>
      <c r="J16" s="6">
        <f t="shared" si="3"/>
        <v>0</v>
      </c>
      <c r="K16" s="3" t="str">
        <f t="shared" si="4"/>
        <v/>
      </c>
    </row>
    <row r="17" spans="1:11" ht="14.55" hidden="1" x14ac:dyDescent="0.35">
      <c r="A17" s="4" t="str">
        <f t="shared" si="5"/>
        <v/>
      </c>
      <c r="B17" s="5" t="e">
        <f t="shared" si="0"/>
        <v>#DIV/0!</v>
      </c>
      <c r="C17" s="3">
        <f t="shared" si="1"/>
        <v>0</v>
      </c>
      <c r="D17" s="3">
        <f t="shared" si="1"/>
        <v>0</v>
      </c>
      <c r="I17" s="6" t="e">
        <f t="shared" si="2"/>
        <v>#VALUE!</v>
      </c>
      <c r="J17" s="6">
        <f t="shared" si="3"/>
        <v>0</v>
      </c>
      <c r="K17" s="3" t="str">
        <f t="shared" si="4"/>
        <v/>
      </c>
    </row>
    <row r="18" spans="1:11" ht="14.55" hidden="1" x14ac:dyDescent="0.35">
      <c r="A18" s="4" t="str">
        <f t="shared" si="5"/>
        <v/>
      </c>
      <c r="B18" s="5" t="e">
        <f t="shared" si="0"/>
        <v>#DIV/0!</v>
      </c>
      <c r="C18" s="3">
        <f t="shared" si="1"/>
        <v>0</v>
      </c>
      <c r="D18" s="3">
        <f t="shared" si="1"/>
        <v>0</v>
      </c>
      <c r="I18" s="6" t="e">
        <f t="shared" si="2"/>
        <v>#VALUE!</v>
      </c>
      <c r="J18" s="6">
        <f t="shared" si="3"/>
        <v>0</v>
      </c>
      <c r="K18" s="3" t="str">
        <f t="shared" si="4"/>
        <v/>
      </c>
    </row>
    <row r="19" spans="1:11" ht="14.55" hidden="1" x14ac:dyDescent="0.35">
      <c r="A19" s="4" t="str">
        <f t="shared" si="5"/>
        <v/>
      </c>
      <c r="B19" s="5" t="e">
        <f t="shared" si="0"/>
        <v>#DIV/0!</v>
      </c>
      <c r="C19" s="3">
        <f t="shared" si="1"/>
        <v>0</v>
      </c>
      <c r="D19" s="3">
        <f t="shared" si="1"/>
        <v>0</v>
      </c>
      <c r="I19" s="6" t="e">
        <f t="shared" si="2"/>
        <v>#VALUE!</v>
      </c>
      <c r="J19" s="6">
        <f t="shared" si="3"/>
        <v>0</v>
      </c>
      <c r="K19" s="3" t="str">
        <f t="shared" si="4"/>
        <v/>
      </c>
    </row>
    <row r="20" spans="1:11" ht="14.55" hidden="1" x14ac:dyDescent="0.35">
      <c r="A20" s="4" t="str">
        <f t="shared" si="5"/>
        <v/>
      </c>
      <c r="B20" s="5" t="e">
        <f t="shared" si="0"/>
        <v>#DIV/0!</v>
      </c>
      <c r="C20" s="3">
        <f t="shared" si="1"/>
        <v>0</v>
      </c>
      <c r="D20" s="3">
        <f t="shared" si="1"/>
        <v>0</v>
      </c>
      <c r="I20" s="6" t="e">
        <f t="shared" si="2"/>
        <v>#VALUE!</v>
      </c>
      <c r="J20" s="6">
        <f t="shared" si="3"/>
        <v>0</v>
      </c>
      <c r="K20" s="3" t="str">
        <f t="shared" si="4"/>
        <v/>
      </c>
    </row>
    <row r="21" spans="1:11" ht="14.55" hidden="1" x14ac:dyDescent="0.35">
      <c r="A21" s="4" t="str">
        <f t="shared" si="5"/>
        <v/>
      </c>
      <c r="B21" s="5" t="e">
        <f t="shared" si="0"/>
        <v>#DIV/0!</v>
      </c>
      <c r="C21" s="3">
        <f t="shared" si="1"/>
        <v>0</v>
      </c>
      <c r="D21" s="3">
        <f t="shared" si="1"/>
        <v>0</v>
      </c>
      <c r="I21" s="6" t="e">
        <f t="shared" si="2"/>
        <v>#VALUE!</v>
      </c>
      <c r="J21" s="6">
        <f t="shared" si="3"/>
        <v>0</v>
      </c>
      <c r="K21" s="3" t="str">
        <f t="shared" si="4"/>
        <v/>
      </c>
    </row>
    <row r="22" spans="1:11" ht="14.55" hidden="1" x14ac:dyDescent="0.35">
      <c r="A22" s="4" t="str">
        <f t="shared" si="5"/>
        <v/>
      </c>
      <c r="B22" s="5" t="e">
        <f t="shared" si="0"/>
        <v>#DIV/0!</v>
      </c>
      <c r="C22" s="3">
        <f t="shared" si="1"/>
        <v>0</v>
      </c>
      <c r="D22" s="3">
        <f t="shared" si="1"/>
        <v>0</v>
      </c>
      <c r="I22" s="6" t="e">
        <f t="shared" si="2"/>
        <v>#VALUE!</v>
      </c>
      <c r="J22" s="6">
        <f t="shared" si="3"/>
        <v>0</v>
      </c>
      <c r="K22" s="3" t="str">
        <f t="shared" si="4"/>
        <v/>
      </c>
    </row>
    <row r="23" spans="1:11" ht="14.55" hidden="1" x14ac:dyDescent="0.35">
      <c r="A23" s="4" t="str">
        <f t="shared" si="5"/>
        <v/>
      </c>
      <c r="B23" s="5" t="e">
        <f t="shared" si="0"/>
        <v>#DIV/0!</v>
      </c>
      <c r="C23" s="3">
        <f t="shared" si="1"/>
        <v>0</v>
      </c>
      <c r="D23" s="3">
        <f t="shared" si="1"/>
        <v>0</v>
      </c>
      <c r="I23" s="6" t="e">
        <f t="shared" si="2"/>
        <v>#VALUE!</v>
      </c>
      <c r="J23" s="6">
        <f t="shared" si="3"/>
        <v>0</v>
      </c>
      <c r="K23" s="3" t="str">
        <f t="shared" si="4"/>
        <v/>
      </c>
    </row>
    <row r="24" spans="1:11" ht="14.55" hidden="1" x14ac:dyDescent="0.35">
      <c r="A24" s="4" t="str">
        <f t="shared" si="5"/>
        <v/>
      </c>
      <c r="B24" s="5" t="e">
        <f t="shared" si="0"/>
        <v>#DIV/0!</v>
      </c>
      <c r="C24" s="3">
        <f t="shared" si="1"/>
        <v>0</v>
      </c>
      <c r="D24" s="3">
        <f t="shared" si="1"/>
        <v>0</v>
      </c>
      <c r="I24" s="6" t="e">
        <f t="shared" si="2"/>
        <v>#VALUE!</v>
      </c>
      <c r="J24" s="6">
        <f t="shared" si="3"/>
        <v>0</v>
      </c>
      <c r="K24" s="3" t="str">
        <f t="shared" si="4"/>
        <v/>
      </c>
    </row>
    <row r="25" spans="1:11" ht="14.55" hidden="1" x14ac:dyDescent="0.35">
      <c r="A25" s="4" t="str">
        <f t="shared" si="5"/>
        <v/>
      </c>
      <c r="B25" s="5" t="e">
        <f t="shared" si="0"/>
        <v>#DIV/0!</v>
      </c>
      <c r="C25" s="3">
        <f t="shared" si="1"/>
        <v>0</v>
      </c>
      <c r="D25" s="3">
        <f t="shared" si="1"/>
        <v>0</v>
      </c>
      <c r="I25" s="6" t="e">
        <f t="shared" si="2"/>
        <v>#VALUE!</v>
      </c>
      <c r="J25" s="6">
        <f t="shared" si="3"/>
        <v>0</v>
      </c>
      <c r="K25" s="3" t="str">
        <f t="shared" si="4"/>
        <v/>
      </c>
    </row>
    <row r="26" spans="1:11" ht="14.55" hidden="1" x14ac:dyDescent="0.35">
      <c r="A26" s="4" t="str">
        <f t="shared" si="5"/>
        <v/>
      </c>
      <c r="B26" s="5" t="e">
        <f t="shared" si="0"/>
        <v>#DIV/0!</v>
      </c>
      <c r="C26" s="3">
        <f t="shared" si="1"/>
        <v>0</v>
      </c>
      <c r="D26" s="3">
        <f t="shared" si="1"/>
        <v>0</v>
      </c>
      <c r="I26" s="6" t="e">
        <f t="shared" si="2"/>
        <v>#VALUE!</v>
      </c>
      <c r="J26" s="6">
        <f t="shared" si="3"/>
        <v>0</v>
      </c>
      <c r="K26" s="3" t="str">
        <f t="shared" si="4"/>
        <v/>
      </c>
    </row>
    <row r="27" spans="1:11" ht="14.55" hidden="1" x14ac:dyDescent="0.35">
      <c r="A27" s="4" t="str">
        <f t="shared" si="5"/>
        <v/>
      </c>
      <c r="B27" s="5" t="e">
        <f t="shared" si="0"/>
        <v>#DIV/0!</v>
      </c>
      <c r="C27" s="3">
        <f t="shared" si="1"/>
        <v>0</v>
      </c>
      <c r="D27" s="3">
        <f t="shared" si="1"/>
        <v>0</v>
      </c>
      <c r="I27" s="6" t="e">
        <f t="shared" si="2"/>
        <v>#VALUE!</v>
      </c>
      <c r="J27" s="6">
        <f t="shared" si="3"/>
        <v>0</v>
      </c>
      <c r="K27" s="3" t="str">
        <f t="shared" si="4"/>
        <v/>
      </c>
    </row>
    <row r="28" spans="1:11" ht="14.55" hidden="1" x14ac:dyDescent="0.35">
      <c r="A28" s="4" t="str">
        <f t="shared" si="5"/>
        <v/>
      </c>
      <c r="B28" s="5" t="e">
        <f t="shared" si="0"/>
        <v>#DIV/0!</v>
      </c>
      <c r="C28" s="3">
        <f t="shared" ref="C28:D32" si="6">+N28</f>
        <v>0</v>
      </c>
      <c r="D28" s="3">
        <f t="shared" si="6"/>
        <v>0</v>
      </c>
      <c r="I28" s="6" t="e">
        <f t="shared" si="2"/>
        <v>#VALUE!</v>
      </c>
      <c r="J28" s="6">
        <f t="shared" si="3"/>
        <v>0</v>
      </c>
      <c r="K28" s="3" t="str">
        <f t="shared" si="4"/>
        <v/>
      </c>
    </row>
    <row r="29" spans="1:11" ht="14.55" hidden="1" x14ac:dyDescent="0.35">
      <c r="A29" s="4" t="str">
        <f t="shared" si="5"/>
        <v/>
      </c>
      <c r="B29" s="5" t="e">
        <f t="shared" si="0"/>
        <v>#DIV/0!</v>
      </c>
      <c r="C29" s="3">
        <f t="shared" si="6"/>
        <v>0</v>
      </c>
      <c r="D29" s="3">
        <f t="shared" si="6"/>
        <v>0</v>
      </c>
      <c r="I29" s="6" t="e">
        <f t="shared" si="2"/>
        <v>#VALUE!</v>
      </c>
      <c r="J29" s="6">
        <f t="shared" si="3"/>
        <v>0</v>
      </c>
      <c r="K29" s="3" t="str">
        <f t="shared" si="4"/>
        <v/>
      </c>
    </row>
    <row r="30" spans="1:11" ht="14.55" hidden="1" x14ac:dyDescent="0.35">
      <c r="A30" s="4" t="str">
        <f t="shared" si="5"/>
        <v/>
      </c>
      <c r="B30" s="5" t="e">
        <f t="shared" si="0"/>
        <v>#DIV/0!</v>
      </c>
      <c r="C30" s="3">
        <f t="shared" si="6"/>
        <v>0</v>
      </c>
      <c r="D30" s="3">
        <f t="shared" si="6"/>
        <v>0</v>
      </c>
      <c r="I30" s="6" t="e">
        <f t="shared" si="2"/>
        <v>#VALUE!</v>
      </c>
      <c r="J30" s="6">
        <f t="shared" si="3"/>
        <v>0</v>
      </c>
      <c r="K30" s="3" t="str">
        <f t="shared" si="4"/>
        <v/>
      </c>
    </row>
    <row r="31" spans="1:11" ht="14.55" hidden="1" x14ac:dyDescent="0.35">
      <c r="A31" s="4" t="str">
        <f t="shared" si="5"/>
        <v/>
      </c>
      <c r="B31" s="5" t="e">
        <f t="shared" si="0"/>
        <v>#DIV/0!</v>
      </c>
      <c r="C31" s="3">
        <f t="shared" si="6"/>
        <v>0</v>
      </c>
      <c r="D31" s="3">
        <f t="shared" si="6"/>
        <v>0</v>
      </c>
      <c r="I31" s="6" t="e">
        <f t="shared" si="2"/>
        <v>#VALUE!</v>
      </c>
      <c r="J31" s="6">
        <f t="shared" si="3"/>
        <v>0</v>
      </c>
      <c r="K31" s="3" t="str">
        <f t="shared" si="4"/>
        <v/>
      </c>
    </row>
    <row r="32" spans="1:11" ht="14.55" hidden="1" x14ac:dyDescent="0.35">
      <c r="A32" s="4" t="str">
        <f t="shared" si="5"/>
        <v/>
      </c>
      <c r="B32" s="5" t="e">
        <f t="shared" si="0"/>
        <v>#DIV/0!</v>
      </c>
      <c r="C32" s="3">
        <f t="shared" si="6"/>
        <v>0</v>
      </c>
      <c r="D32" s="3">
        <f t="shared" si="6"/>
        <v>0</v>
      </c>
      <c r="I32" s="6" t="e">
        <f t="shared" si="2"/>
        <v>#VALUE!</v>
      </c>
      <c r="J32" s="6">
        <f t="shared" si="3"/>
        <v>0</v>
      </c>
      <c r="K32" s="3" t="str">
        <f t="shared" si="4"/>
        <v/>
      </c>
    </row>
    <row r="33" spans="9:11" ht="14.55" x14ac:dyDescent="0.35">
      <c r="I33" s="6"/>
      <c r="J33" s="6"/>
      <c r="K33" s="3"/>
    </row>
    <row r="34" spans="9:11" ht="14.55" x14ac:dyDescent="0.35">
      <c r="I34" s="6"/>
      <c r="J34" s="6"/>
      <c r="K34" s="3"/>
    </row>
    <row r="35" spans="9:11" ht="14.55" x14ac:dyDescent="0.35">
      <c r="I35" s="6"/>
      <c r="J35" s="6"/>
      <c r="K35" s="3"/>
    </row>
    <row r="58" spans="1:1" x14ac:dyDescent="0.3">
      <c r="A58" t="s">
        <v>60</v>
      </c>
    </row>
  </sheetData>
  <printOptions horizontalCentered="1" gridLines="1"/>
  <pageMargins left="0.70866141732283472" right="0.70866141732283472" top="0.74803149606299213" bottom="0.74803149606299213" header="0.31496062992125984" footer="0.31496062992125984"/>
  <pageSetup scale="68" fitToHeight="0" orientation="landscape" r:id="rId2"/>
  <headerFooter>
    <oddHeader>Page &amp;P&amp;RSlid_Tables_All_Earnings - V3 - 2011.xlsx (Slid_Tables_All_Earnings - V3 - 2011).xlsx</oddHeader>
    <oddFooter>&amp;A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workbookViewId="0">
      <selection activeCell="D33" sqref="D33"/>
    </sheetView>
  </sheetViews>
  <sheetFormatPr defaultRowHeight="14.4" x14ac:dyDescent="0.3"/>
  <cols>
    <col min="1" max="1" width="29.21875" customWidth="1"/>
    <col min="3" max="4" width="9.5546875" bestFit="1" customWidth="1"/>
    <col min="5" max="11" width="9.5546875" customWidth="1"/>
    <col min="13" max="13" width="22.109375" bestFit="1" customWidth="1"/>
    <col min="14" max="14" width="11.33203125" customWidth="1"/>
    <col min="15" max="16" width="5.77734375" customWidth="1"/>
    <col min="17" max="17" width="10.77734375" bestFit="1" customWidth="1"/>
  </cols>
  <sheetData>
    <row r="1" spans="1:16" ht="14.55" x14ac:dyDescent="0.35">
      <c r="A1" t="s">
        <v>57</v>
      </c>
    </row>
    <row r="2" spans="1:16" ht="14.55" x14ac:dyDescent="0.35">
      <c r="A2" t="s">
        <v>58</v>
      </c>
    </row>
    <row r="3" spans="1:16" ht="14.55" x14ac:dyDescent="0.35">
      <c r="A3" t="s">
        <v>183</v>
      </c>
    </row>
    <row r="4" spans="1:16" ht="14.55" x14ac:dyDescent="0.35">
      <c r="A4" t="str">
        <f>+VLOOKUP(N7,Labels!$A$1:$B$99,2)</f>
        <v>Education</v>
      </c>
    </row>
    <row r="6" spans="1:16" ht="14.55" x14ac:dyDescent="0.35">
      <c r="M6" s="1" t="s">
        <v>2</v>
      </c>
      <c r="N6" t="s">
        <v>52</v>
      </c>
    </row>
    <row r="7" spans="1:16" ht="14.55" x14ac:dyDescent="0.35">
      <c r="A7" t="str">
        <f>"Average "&amp;A2&amp;" For Ontarians "&amp;A3&amp;" by "&amp;A4</f>
        <v>Average Annual Earnings For Ontarians All With Some Earnings; 2011 by Education</v>
      </c>
      <c r="M7" s="1" t="s">
        <v>17</v>
      </c>
      <c r="N7" t="s">
        <v>35</v>
      </c>
    </row>
    <row r="9" spans="1:16" ht="14.55" x14ac:dyDescent="0.35">
      <c r="M9" s="1" t="s">
        <v>54</v>
      </c>
      <c r="N9" s="1" t="s">
        <v>4</v>
      </c>
    </row>
    <row r="10" spans="1:16" ht="14.55" x14ac:dyDescent="0.35">
      <c r="C10" t="s">
        <v>40</v>
      </c>
      <c r="D10" t="s">
        <v>41</v>
      </c>
      <c r="M10" s="1" t="s">
        <v>0</v>
      </c>
      <c r="N10" t="s">
        <v>40</v>
      </c>
      <c r="O10" t="s">
        <v>41</v>
      </c>
    </row>
    <row r="11" spans="1:16" ht="14.55" x14ac:dyDescent="0.35">
      <c r="A11" s="4" t="s">
        <v>123</v>
      </c>
      <c r="B11" s="5">
        <f t="shared" ref="B11:B32" si="0">+C11/D11</f>
        <v>0.68</v>
      </c>
      <c r="C11" s="3">
        <f>+N11</f>
        <v>34000</v>
      </c>
      <c r="D11" s="3">
        <f>+O11</f>
        <v>50000</v>
      </c>
      <c r="E11" s="3"/>
      <c r="F11" s="3"/>
      <c r="G11" s="3"/>
      <c r="H11" s="3"/>
      <c r="I11" s="6" t="e">
        <f>FIND("|",M11)</f>
        <v>#VALUE!</v>
      </c>
      <c r="J11" s="6">
        <v>0</v>
      </c>
      <c r="K11" s="3" t="str">
        <f>+MID(M11,J11+1,99)</f>
        <v/>
      </c>
      <c r="N11" s="2">
        <v>34000</v>
      </c>
      <c r="O11" s="2">
        <v>50000</v>
      </c>
      <c r="P11" s="2">
        <v>42000</v>
      </c>
    </row>
    <row r="12" spans="1:16" ht="14.55" x14ac:dyDescent="0.35">
      <c r="A12" s="4" t="str">
        <f>+K12</f>
        <v>Less than HS</v>
      </c>
      <c r="B12" s="5">
        <f t="shared" si="0"/>
        <v>0.69166666666666665</v>
      </c>
      <c r="C12" s="3">
        <f t="shared" ref="C12:D27" si="1">+N12</f>
        <v>16600</v>
      </c>
      <c r="D12" s="3">
        <f t="shared" si="1"/>
        <v>24000</v>
      </c>
      <c r="E12" s="3"/>
      <c r="F12" s="3"/>
      <c r="G12" s="3"/>
      <c r="H12" s="3"/>
      <c r="I12" s="6">
        <f t="shared" ref="I12:I32" si="2">FIND("|",M12)</f>
        <v>3</v>
      </c>
      <c r="J12" s="6">
        <f t="shared" ref="J12:J32" si="3">+IF(ISNUMBER(I12),I12,0)</f>
        <v>3</v>
      </c>
      <c r="K12" s="3" t="str">
        <f t="shared" ref="K12:K32" si="4">+MID(M12,J12+1,99)</f>
        <v>Less than HS</v>
      </c>
      <c r="M12" t="s">
        <v>34</v>
      </c>
      <c r="N12" s="2">
        <v>16600</v>
      </c>
      <c r="O12" s="2">
        <v>24000</v>
      </c>
      <c r="P12" s="2">
        <v>21000</v>
      </c>
    </row>
    <row r="13" spans="1:16" ht="14.55" x14ac:dyDescent="0.35">
      <c r="A13" s="4" t="str">
        <f t="shared" ref="A13:A32" si="5">+K13</f>
        <v>H.S. Graduate</v>
      </c>
      <c r="B13" s="5">
        <f t="shared" si="0"/>
        <v>0.70731707317073167</v>
      </c>
      <c r="C13" s="3">
        <f t="shared" si="1"/>
        <v>29000</v>
      </c>
      <c r="D13" s="3">
        <f t="shared" si="1"/>
        <v>41000</v>
      </c>
      <c r="E13" s="3"/>
      <c r="F13" s="3"/>
      <c r="G13" s="3"/>
      <c r="H13" s="3"/>
      <c r="I13" s="6">
        <f t="shared" si="2"/>
        <v>3</v>
      </c>
      <c r="J13" s="6">
        <f t="shared" si="3"/>
        <v>3</v>
      </c>
      <c r="K13" s="3" t="str">
        <f t="shared" si="4"/>
        <v>H.S. Graduate</v>
      </c>
      <c r="M13" t="s">
        <v>36</v>
      </c>
      <c r="N13" s="2">
        <v>29000</v>
      </c>
      <c r="O13" s="2">
        <v>41000</v>
      </c>
      <c r="P13" s="2">
        <v>35000</v>
      </c>
    </row>
    <row r="14" spans="1:16" ht="14.55" x14ac:dyDescent="0.35">
      <c r="A14" s="4" t="str">
        <f t="shared" si="5"/>
        <v>Some PSE</v>
      </c>
      <c r="B14" s="5">
        <f t="shared" si="0"/>
        <v>0.66666666666666663</v>
      </c>
      <c r="C14" s="3">
        <f t="shared" si="1"/>
        <v>30000</v>
      </c>
      <c r="D14" s="3">
        <f t="shared" si="1"/>
        <v>45000</v>
      </c>
      <c r="E14" s="3"/>
      <c r="F14" s="3"/>
      <c r="G14" s="3"/>
      <c r="H14" s="3"/>
      <c r="I14" s="6">
        <f t="shared" si="2"/>
        <v>3</v>
      </c>
      <c r="J14" s="6">
        <f t="shared" si="3"/>
        <v>3</v>
      </c>
      <c r="K14" s="3" t="str">
        <f t="shared" si="4"/>
        <v>Some PSE</v>
      </c>
      <c r="M14" t="s">
        <v>37</v>
      </c>
      <c r="N14" s="2">
        <v>30000</v>
      </c>
      <c r="O14" s="2">
        <v>45000</v>
      </c>
      <c r="P14" s="2">
        <v>37000</v>
      </c>
    </row>
    <row r="15" spans="1:16" ht="14.55" x14ac:dyDescent="0.35">
      <c r="A15" s="4" t="str">
        <f t="shared" si="5"/>
        <v>Bach. Degree</v>
      </c>
      <c r="B15" s="5">
        <f t="shared" si="0"/>
        <v>0.67647058823529416</v>
      </c>
      <c r="C15" s="3">
        <f t="shared" si="1"/>
        <v>46000</v>
      </c>
      <c r="D15" s="3">
        <f t="shared" si="1"/>
        <v>68000</v>
      </c>
      <c r="E15" s="3"/>
      <c r="F15" s="3"/>
      <c r="G15" s="3"/>
      <c r="H15" s="3"/>
      <c r="I15" s="6">
        <f t="shared" si="2"/>
        <v>3</v>
      </c>
      <c r="J15" s="6">
        <f t="shared" si="3"/>
        <v>3</v>
      </c>
      <c r="K15" s="3" t="str">
        <f t="shared" si="4"/>
        <v>Bach. Degree</v>
      </c>
      <c r="M15" t="s">
        <v>38</v>
      </c>
      <c r="N15" s="2">
        <v>46000</v>
      </c>
      <c r="O15" s="2">
        <v>68000</v>
      </c>
      <c r="P15" s="2">
        <v>58000</v>
      </c>
    </row>
    <row r="16" spans="1:16" ht="14.55" x14ac:dyDescent="0.35">
      <c r="A16" s="4" t="str">
        <f t="shared" si="5"/>
        <v>Graduate Degree</v>
      </c>
      <c r="B16" s="5">
        <f t="shared" si="0"/>
        <v>0.66666666666666663</v>
      </c>
      <c r="C16" s="3">
        <f t="shared" si="1"/>
        <v>56000</v>
      </c>
      <c r="D16" s="3">
        <f t="shared" si="1"/>
        <v>84000</v>
      </c>
      <c r="I16" s="6">
        <f t="shared" si="2"/>
        <v>3</v>
      </c>
      <c r="J16" s="6">
        <f t="shared" si="3"/>
        <v>3</v>
      </c>
      <c r="K16" s="3" t="str">
        <f t="shared" si="4"/>
        <v>Graduate Degree</v>
      </c>
      <c r="M16" t="s">
        <v>214</v>
      </c>
      <c r="N16" s="2">
        <v>56000</v>
      </c>
      <c r="O16" s="2">
        <v>84000</v>
      </c>
      <c r="P16" s="2">
        <v>72000</v>
      </c>
    </row>
    <row r="17" spans="1:11" ht="14.55" hidden="1" x14ac:dyDescent="0.35">
      <c r="A17" s="4" t="str">
        <f t="shared" si="5"/>
        <v/>
      </c>
      <c r="B17" s="5" t="e">
        <f t="shared" si="0"/>
        <v>#DIV/0!</v>
      </c>
      <c r="C17" s="3">
        <f t="shared" si="1"/>
        <v>0</v>
      </c>
      <c r="D17" s="3">
        <f t="shared" si="1"/>
        <v>0</v>
      </c>
      <c r="I17" s="6" t="e">
        <f t="shared" si="2"/>
        <v>#VALUE!</v>
      </c>
      <c r="J17" s="6">
        <f t="shared" si="3"/>
        <v>0</v>
      </c>
      <c r="K17" s="3" t="str">
        <f t="shared" si="4"/>
        <v/>
      </c>
    </row>
    <row r="18" spans="1:11" ht="14.55" hidden="1" x14ac:dyDescent="0.35">
      <c r="A18" s="4" t="str">
        <f t="shared" si="5"/>
        <v/>
      </c>
      <c r="B18" s="5" t="e">
        <f t="shared" si="0"/>
        <v>#DIV/0!</v>
      </c>
      <c r="C18" s="3">
        <f t="shared" si="1"/>
        <v>0</v>
      </c>
      <c r="D18" s="3">
        <f t="shared" si="1"/>
        <v>0</v>
      </c>
      <c r="I18" s="6" t="e">
        <f t="shared" si="2"/>
        <v>#VALUE!</v>
      </c>
      <c r="J18" s="6">
        <f t="shared" si="3"/>
        <v>0</v>
      </c>
      <c r="K18" s="3" t="str">
        <f t="shared" si="4"/>
        <v/>
      </c>
    </row>
    <row r="19" spans="1:11" ht="14.55" hidden="1" x14ac:dyDescent="0.35">
      <c r="A19" s="4" t="str">
        <f t="shared" si="5"/>
        <v/>
      </c>
      <c r="B19" s="5" t="e">
        <f t="shared" si="0"/>
        <v>#DIV/0!</v>
      </c>
      <c r="C19" s="3">
        <f t="shared" si="1"/>
        <v>0</v>
      </c>
      <c r="D19" s="3">
        <f t="shared" si="1"/>
        <v>0</v>
      </c>
      <c r="I19" s="6" t="e">
        <f t="shared" si="2"/>
        <v>#VALUE!</v>
      </c>
      <c r="J19" s="6">
        <f t="shared" si="3"/>
        <v>0</v>
      </c>
      <c r="K19" s="3" t="str">
        <f t="shared" si="4"/>
        <v/>
      </c>
    </row>
    <row r="20" spans="1:11" ht="14.55" hidden="1" x14ac:dyDescent="0.35">
      <c r="A20" s="4" t="str">
        <f t="shared" si="5"/>
        <v/>
      </c>
      <c r="B20" s="5" t="e">
        <f t="shared" si="0"/>
        <v>#DIV/0!</v>
      </c>
      <c r="C20" s="3">
        <f t="shared" si="1"/>
        <v>0</v>
      </c>
      <c r="D20" s="3">
        <f t="shared" si="1"/>
        <v>0</v>
      </c>
      <c r="I20" s="6" t="e">
        <f t="shared" si="2"/>
        <v>#VALUE!</v>
      </c>
      <c r="J20" s="6">
        <f t="shared" si="3"/>
        <v>0</v>
      </c>
      <c r="K20" s="3" t="str">
        <f t="shared" si="4"/>
        <v/>
      </c>
    </row>
    <row r="21" spans="1:11" ht="14.55" hidden="1" x14ac:dyDescent="0.35">
      <c r="A21" s="4" t="str">
        <f t="shared" si="5"/>
        <v/>
      </c>
      <c r="B21" s="5" t="e">
        <f t="shared" si="0"/>
        <v>#DIV/0!</v>
      </c>
      <c r="C21" s="3">
        <f t="shared" si="1"/>
        <v>0</v>
      </c>
      <c r="D21" s="3">
        <f t="shared" si="1"/>
        <v>0</v>
      </c>
      <c r="I21" s="6" t="e">
        <f t="shared" si="2"/>
        <v>#VALUE!</v>
      </c>
      <c r="J21" s="6">
        <f t="shared" si="3"/>
        <v>0</v>
      </c>
      <c r="K21" s="3" t="str">
        <f t="shared" si="4"/>
        <v/>
      </c>
    </row>
    <row r="22" spans="1:11" ht="14.55" hidden="1" x14ac:dyDescent="0.35">
      <c r="A22" s="4" t="str">
        <f t="shared" si="5"/>
        <v/>
      </c>
      <c r="B22" s="5" t="e">
        <f t="shared" si="0"/>
        <v>#DIV/0!</v>
      </c>
      <c r="C22" s="3">
        <f t="shared" si="1"/>
        <v>0</v>
      </c>
      <c r="D22" s="3">
        <f t="shared" si="1"/>
        <v>0</v>
      </c>
      <c r="I22" s="6" t="e">
        <f t="shared" si="2"/>
        <v>#VALUE!</v>
      </c>
      <c r="J22" s="6">
        <f t="shared" si="3"/>
        <v>0</v>
      </c>
      <c r="K22" s="3" t="str">
        <f t="shared" si="4"/>
        <v/>
      </c>
    </row>
    <row r="23" spans="1:11" ht="14.55" hidden="1" x14ac:dyDescent="0.35">
      <c r="A23" s="4" t="str">
        <f t="shared" si="5"/>
        <v/>
      </c>
      <c r="B23" s="5" t="e">
        <f t="shared" si="0"/>
        <v>#DIV/0!</v>
      </c>
      <c r="C23" s="3">
        <f t="shared" si="1"/>
        <v>0</v>
      </c>
      <c r="D23" s="3">
        <f t="shared" si="1"/>
        <v>0</v>
      </c>
      <c r="I23" s="6" t="e">
        <f t="shared" si="2"/>
        <v>#VALUE!</v>
      </c>
      <c r="J23" s="6">
        <f t="shared" si="3"/>
        <v>0</v>
      </c>
      <c r="K23" s="3" t="str">
        <f t="shared" si="4"/>
        <v/>
      </c>
    </row>
    <row r="24" spans="1:11" ht="14.55" hidden="1" x14ac:dyDescent="0.35">
      <c r="A24" s="4" t="str">
        <f t="shared" si="5"/>
        <v/>
      </c>
      <c r="B24" s="5" t="e">
        <f t="shared" si="0"/>
        <v>#DIV/0!</v>
      </c>
      <c r="C24" s="3">
        <f t="shared" si="1"/>
        <v>0</v>
      </c>
      <c r="D24" s="3">
        <f t="shared" si="1"/>
        <v>0</v>
      </c>
      <c r="I24" s="6" t="e">
        <f t="shared" si="2"/>
        <v>#VALUE!</v>
      </c>
      <c r="J24" s="6">
        <f t="shared" si="3"/>
        <v>0</v>
      </c>
      <c r="K24" s="3" t="str">
        <f t="shared" si="4"/>
        <v/>
      </c>
    </row>
    <row r="25" spans="1:11" ht="14.55" hidden="1" x14ac:dyDescent="0.35">
      <c r="A25" s="4" t="str">
        <f t="shared" si="5"/>
        <v/>
      </c>
      <c r="B25" s="5" t="e">
        <f t="shared" si="0"/>
        <v>#DIV/0!</v>
      </c>
      <c r="C25" s="3">
        <f t="shared" si="1"/>
        <v>0</v>
      </c>
      <c r="D25" s="3">
        <f t="shared" si="1"/>
        <v>0</v>
      </c>
      <c r="I25" s="6" t="e">
        <f t="shared" si="2"/>
        <v>#VALUE!</v>
      </c>
      <c r="J25" s="6">
        <f t="shared" si="3"/>
        <v>0</v>
      </c>
      <c r="K25" s="3" t="str">
        <f t="shared" si="4"/>
        <v/>
      </c>
    </row>
    <row r="26" spans="1:11" ht="14.55" hidden="1" x14ac:dyDescent="0.35">
      <c r="A26" s="4" t="str">
        <f t="shared" si="5"/>
        <v/>
      </c>
      <c r="B26" s="5" t="e">
        <f t="shared" si="0"/>
        <v>#DIV/0!</v>
      </c>
      <c r="C26" s="3">
        <f t="shared" si="1"/>
        <v>0</v>
      </c>
      <c r="D26" s="3">
        <f t="shared" si="1"/>
        <v>0</v>
      </c>
      <c r="I26" s="6" t="e">
        <f t="shared" si="2"/>
        <v>#VALUE!</v>
      </c>
      <c r="J26" s="6">
        <f t="shared" si="3"/>
        <v>0</v>
      </c>
      <c r="K26" s="3" t="str">
        <f t="shared" si="4"/>
        <v/>
      </c>
    </row>
    <row r="27" spans="1:11" ht="14.55" hidden="1" x14ac:dyDescent="0.35">
      <c r="A27" s="4" t="str">
        <f t="shared" si="5"/>
        <v/>
      </c>
      <c r="B27" s="5" t="e">
        <f t="shared" si="0"/>
        <v>#DIV/0!</v>
      </c>
      <c r="C27" s="3">
        <f t="shared" si="1"/>
        <v>0</v>
      </c>
      <c r="D27" s="3">
        <f t="shared" si="1"/>
        <v>0</v>
      </c>
      <c r="I27" s="6" t="e">
        <f t="shared" si="2"/>
        <v>#VALUE!</v>
      </c>
      <c r="J27" s="6">
        <f t="shared" si="3"/>
        <v>0</v>
      </c>
      <c r="K27" s="3" t="str">
        <f t="shared" si="4"/>
        <v/>
      </c>
    </row>
    <row r="28" spans="1:11" ht="14.55" hidden="1" x14ac:dyDescent="0.35">
      <c r="A28" s="4" t="str">
        <f t="shared" si="5"/>
        <v/>
      </c>
      <c r="B28" s="5" t="e">
        <f t="shared" si="0"/>
        <v>#DIV/0!</v>
      </c>
      <c r="C28" s="3">
        <f t="shared" ref="C28:D32" si="6">+N28</f>
        <v>0</v>
      </c>
      <c r="D28" s="3">
        <f t="shared" si="6"/>
        <v>0</v>
      </c>
      <c r="I28" s="6" t="e">
        <f t="shared" si="2"/>
        <v>#VALUE!</v>
      </c>
      <c r="J28" s="6">
        <f t="shared" si="3"/>
        <v>0</v>
      </c>
      <c r="K28" s="3" t="str">
        <f t="shared" si="4"/>
        <v/>
      </c>
    </row>
    <row r="29" spans="1:11" ht="14.55" hidden="1" x14ac:dyDescent="0.35">
      <c r="A29" s="4" t="str">
        <f t="shared" si="5"/>
        <v/>
      </c>
      <c r="B29" s="5" t="e">
        <f t="shared" si="0"/>
        <v>#DIV/0!</v>
      </c>
      <c r="C29" s="3">
        <f t="shared" si="6"/>
        <v>0</v>
      </c>
      <c r="D29" s="3">
        <f t="shared" si="6"/>
        <v>0</v>
      </c>
      <c r="I29" s="6" t="e">
        <f t="shared" si="2"/>
        <v>#VALUE!</v>
      </c>
      <c r="J29" s="6">
        <f t="shared" si="3"/>
        <v>0</v>
      </c>
      <c r="K29" s="3" t="str">
        <f t="shared" si="4"/>
        <v/>
      </c>
    </row>
    <row r="30" spans="1:11" ht="14.55" hidden="1" x14ac:dyDescent="0.35">
      <c r="A30" s="4" t="str">
        <f t="shared" si="5"/>
        <v/>
      </c>
      <c r="B30" s="5" t="e">
        <f t="shared" si="0"/>
        <v>#DIV/0!</v>
      </c>
      <c r="C30" s="3">
        <f t="shared" si="6"/>
        <v>0</v>
      </c>
      <c r="D30" s="3">
        <f t="shared" si="6"/>
        <v>0</v>
      </c>
      <c r="I30" s="6" t="e">
        <f t="shared" si="2"/>
        <v>#VALUE!</v>
      </c>
      <c r="J30" s="6">
        <f t="shared" si="3"/>
        <v>0</v>
      </c>
      <c r="K30" s="3" t="str">
        <f t="shared" si="4"/>
        <v/>
      </c>
    </row>
    <row r="31" spans="1:11" ht="14.55" hidden="1" x14ac:dyDescent="0.35">
      <c r="A31" s="4" t="str">
        <f t="shared" si="5"/>
        <v/>
      </c>
      <c r="B31" s="5" t="e">
        <f t="shared" si="0"/>
        <v>#DIV/0!</v>
      </c>
      <c r="C31" s="3">
        <f t="shared" si="6"/>
        <v>0</v>
      </c>
      <c r="D31" s="3">
        <f t="shared" si="6"/>
        <v>0</v>
      </c>
      <c r="I31" s="6" t="e">
        <f t="shared" si="2"/>
        <v>#VALUE!</v>
      </c>
      <c r="J31" s="6">
        <f t="shared" si="3"/>
        <v>0</v>
      </c>
      <c r="K31" s="3" t="str">
        <f t="shared" si="4"/>
        <v/>
      </c>
    </row>
    <row r="32" spans="1:11" ht="14.55" hidden="1" x14ac:dyDescent="0.35">
      <c r="A32" s="4" t="str">
        <f t="shared" si="5"/>
        <v/>
      </c>
      <c r="B32" s="5" t="e">
        <f t="shared" si="0"/>
        <v>#DIV/0!</v>
      </c>
      <c r="C32" s="3">
        <f t="shared" si="6"/>
        <v>0</v>
      </c>
      <c r="D32" s="3">
        <f t="shared" si="6"/>
        <v>0</v>
      </c>
      <c r="I32" s="6" t="e">
        <f t="shared" si="2"/>
        <v>#VALUE!</v>
      </c>
      <c r="J32" s="6">
        <f t="shared" si="3"/>
        <v>0</v>
      </c>
      <c r="K32" s="3" t="str">
        <f t="shared" si="4"/>
        <v/>
      </c>
    </row>
    <row r="33" spans="9:11" ht="14.55" x14ac:dyDescent="0.35">
      <c r="I33" s="6"/>
      <c r="J33" s="6"/>
      <c r="K33" s="3"/>
    </row>
    <row r="34" spans="9:11" ht="14.55" x14ac:dyDescent="0.35">
      <c r="I34" s="6"/>
      <c r="J34" s="6"/>
      <c r="K34" s="3"/>
    </row>
    <row r="35" spans="9:11" ht="14.55" x14ac:dyDescent="0.35">
      <c r="I35" s="6"/>
      <c r="J35" s="6"/>
      <c r="K35" s="3"/>
    </row>
    <row r="58" spans="1:1" x14ac:dyDescent="0.3">
      <c r="A58" t="s">
        <v>60</v>
      </c>
    </row>
  </sheetData>
  <printOptions horizontalCentered="1" gridLines="1"/>
  <pageMargins left="0.70866141732283472" right="0.70866141732283472" top="0.74803149606299213" bottom="0.74803149606299213" header="0.31496062992125984" footer="0.31496062992125984"/>
  <pageSetup scale="68" fitToHeight="0" orientation="landscape" r:id="rId2"/>
  <headerFooter>
    <oddHeader>Page &amp;P&amp;RSlid_Tables_All_Earnings - V3 - 2011.xlsx (Slid_Tables_All_Earnings - V3 - 2011).xlsx</oddHeader>
    <oddFooter>&amp;A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topLeftCell="A7" workbookViewId="0">
      <selection activeCell="D33" sqref="D33"/>
    </sheetView>
  </sheetViews>
  <sheetFormatPr defaultRowHeight="14.4" x14ac:dyDescent="0.3"/>
  <cols>
    <col min="1" max="1" width="29.21875" customWidth="1"/>
    <col min="3" max="4" width="9.5546875" bestFit="1" customWidth="1"/>
    <col min="5" max="11" width="9.5546875" customWidth="1"/>
    <col min="13" max="13" width="22.109375" bestFit="1" customWidth="1"/>
    <col min="14" max="14" width="8.21875" customWidth="1"/>
    <col min="15" max="16" width="5.77734375" customWidth="1"/>
    <col min="17" max="17" width="10.77734375" bestFit="1" customWidth="1"/>
  </cols>
  <sheetData>
    <row r="1" spans="1:16" ht="14.55" x14ac:dyDescent="0.35">
      <c r="A1" t="s">
        <v>57</v>
      </c>
    </row>
    <row r="2" spans="1:16" ht="14.55" x14ac:dyDescent="0.35">
      <c r="A2" t="s">
        <v>58</v>
      </c>
    </row>
    <row r="3" spans="1:16" ht="14.55" x14ac:dyDescent="0.35">
      <c r="A3" t="s">
        <v>183</v>
      </c>
    </row>
    <row r="4" spans="1:16" ht="14.55" x14ac:dyDescent="0.35">
      <c r="A4" t="str">
        <f>+VLOOKUP(N7,Labels!$A$1:$B$99,2)</f>
        <v>Sector</v>
      </c>
    </row>
    <row r="6" spans="1:16" ht="14.55" x14ac:dyDescent="0.35">
      <c r="M6" s="1" t="s">
        <v>2</v>
      </c>
      <c r="N6" t="s">
        <v>52</v>
      </c>
    </row>
    <row r="7" spans="1:16" ht="14.55" x14ac:dyDescent="0.35">
      <c r="A7" t="str">
        <f>"Average "&amp;A2&amp;" For Ontarians "&amp;A3&amp;" by "&amp;A4</f>
        <v>Average Annual Earnings For Ontarians All With Some Earnings; 2011 by Sector</v>
      </c>
      <c r="M7" s="1" t="s">
        <v>17</v>
      </c>
      <c r="N7" t="s">
        <v>18</v>
      </c>
    </row>
    <row r="9" spans="1:16" ht="14.55" x14ac:dyDescent="0.35">
      <c r="M9" s="1" t="s">
        <v>54</v>
      </c>
      <c r="N9" s="1" t="s">
        <v>4</v>
      </c>
    </row>
    <row r="10" spans="1:16" ht="14.55" x14ac:dyDescent="0.35">
      <c r="C10" t="s">
        <v>40</v>
      </c>
      <c r="D10" t="s">
        <v>41</v>
      </c>
      <c r="M10" s="1" t="s">
        <v>0</v>
      </c>
      <c r="N10" t="s">
        <v>40</v>
      </c>
      <c r="O10" t="s">
        <v>41</v>
      </c>
    </row>
    <row r="11" spans="1:16" ht="14.55" x14ac:dyDescent="0.35">
      <c r="A11" s="4" t="s">
        <v>123</v>
      </c>
      <c r="B11" s="5">
        <f t="shared" ref="B11:B32" si="0">+C11/D11</f>
        <v>0.68</v>
      </c>
      <c r="C11" s="3">
        <f>+N11</f>
        <v>34000</v>
      </c>
      <c r="D11" s="3">
        <f>+O11</f>
        <v>50000</v>
      </c>
      <c r="E11" s="3"/>
      <c r="F11" s="3"/>
      <c r="G11" s="3"/>
      <c r="H11" s="3"/>
      <c r="I11" s="6" t="e">
        <f>FIND("|",M11)</f>
        <v>#VALUE!</v>
      </c>
      <c r="J11" s="6">
        <v>0</v>
      </c>
      <c r="K11" s="3" t="str">
        <f>+MID(M11,J11+1,99)</f>
        <v/>
      </c>
      <c r="N11" s="2">
        <v>34000</v>
      </c>
      <c r="O11" s="2">
        <v>50000</v>
      </c>
      <c r="P11" s="2">
        <v>42000</v>
      </c>
    </row>
    <row r="12" spans="1:16" ht="14.55" x14ac:dyDescent="0.35">
      <c r="A12" s="4" t="str">
        <f>+VLOOKUP(K12,Labels!$D$1:$E$2,2)</f>
        <v>Private Sector</v>
      </c>
      <c r="B12" s="5">
        <f t="shared" si="0"/>
        <v>0.62745098039215685</v>
      </c>
      <c r="C12" s="3">
        <f t="shared" ref="C12:D27" si="1">+N12</f>
        <v>32000</v>
      </c>
      <c r="D12" s="3">
        <f t="shared" si="1"/>
        <v>51000</v>
      </c>
      <c r="E12" s="3"/>
      <c r="F12" s="3"/>
      <c r="G12" s="3"/>
      <c r="H12" s="3"/>
      <c r="I12" s="6" t="e">
        <f t="shared" ref="I12:I32" si="2">FIND("|",M12)</f>
        <v>#VALUE!</v>
      </c>
      <c r="J12" s="6">
        <f t="shared" ref="J12:J32" si="3">+IF(ISNUMBER(I12),I12,0)</f>
        <v>0</v>
      </c>
      <c r="K12" s="3" t="str">
        <f t="shared" ref="K12:K32" si="4">+MID(M12,J12+1,99)</f>
        <v>Private</v>
      </c>
      <c r="M12" t="s">
        <v>171</v>
      </c>
      <c r="N12" s="2">
        <v>32000</v>
      </c>
      <c r="O12" s="2">
        <v>51000</v>
      </c>
      <c r="P12" s="2">
        <v>43000</v>
      </c>
    </row>
    <row r="13" spans="1:16" ht="14.55" x14ac:dyDescent="0.35">
      <c r="A13" s="4" t="str">
        <f>+VLOOKUP(K13,Labels!$D$1:$E$2,2)</f>
        <v>Public Sector</v>
      </c>
      <c r="B13" s="5">
        <f t="shared" si="0"/>
        <v>0.74626865671641796</v>
      </c>
      <c r="C13" s="3">
        <f t="shared" si="1"/>
        <v>50000</v>
      </c>
      <c r="D13" s="3">
        <f t="shared" si="1"/>
        <v>67000</v>
      </c>
      <c r="E13" s="3"/>
      <c r="F13" s="3"/>
      <c r="G13" s="3"/>
      <c r="H13" s="3"/>
      <c r="I13" s="6" t="e">
        <f t="shared" si="2"/>
        <v>#VALUE!</v>
      </c>
      <c r="J13" s="6">
        <v>0</v>
      </c>
      <c r="K13" s="3" t="str">
        <f t="shared" si="4"/>
        <v>Public</v>
      </c>
      <c r="M13" t="s">
        <v>172</v>
      </c>
      <c r="N13" s="2">
        <v>50000</v>
      </c>
      <c r="O13" s="2">
        <v>67000</v>
      </c>
      <c r="P13" s="2">
        <v>57000</v>
      </c>
    </row>
    <row r="14" spans="1:16" ht="14.55" hidden="1" x14ac:dyDescent="0.35">
      <c r="A14" s="4" t="str">
        <f t="shared" ref="A14:A32" si="5">+K14</f>
        <v/>
      </c>
      <c r="B14" s="5" t="e">
        <f t="shared" si="0"/>
        <v>#DIV/0!</v>
      </c>
      <c r="C14" s="3">
        <f t="shared" si="1"/>
        <v>0</v>
      </c>
      <c r="D14" s="3">
        <f t="shared" si="1"/>
        <v>0</v>
      </c>
      <c r="E14" s="3"/>
      <c r="F14" s="3"/>
      <c r="G14" s="3"/>
      <c r="H14" s="3"/>
      <c r="I14" s="6" t="e">
        <f t="shared" si="2"/>
        <v>#VALUE!</v>
      </c>
      <c r="J14" s="6">
        <f t="shared" si="3"/>
        <v>0</v>
      </c>
      <c r="K14" s="3" t="str">
        <f t="shared" si="4"/>
        <v/>
      </c>
    </row>
    <row r="15" spans="1:16" ht="14.55" hidden="1" x14ac:dyDescent="0.35">
      <c r="A15" s="4" t="str">
        <f t="shared" si="5"/>
        <v/>
      </c>
      <c r="B15" s="5" t="e">
        <f t="shared" si="0"/>
        <v>#DIV/0!</v>
      </c>
      <c r="C15" s="3">
        <f t="shared" si="1"/>
        <v>0</v>
      </c>
      <c r="D15" s="3">
        <f t="shared" si="1"/>
        <v>0</v>
      </c>
      <c r="E15" s="3"/>
      <c r="F15" s="3"/>
      <c r="G15" s="3"/>
      <c r="H15" s="3"/>
      <c r="I15" s="6" t="e">
        <f t="shared" si="2"/>
        <v>#VALUE!</v>
      </c>
      <c r="J15" s="6">
        <f t="shared" si="3"/>
        <v>0</v>
      </c>
      <c r="K15" s="3" t="str">
        <f t="shared" si="4"/>
        <v/>
      </c>
    </row>
    <row r="16" spans="1:16" ht="14.55" hidden="1" x14ac:dyDescent="0.35">
      <c r="A16" s="4" t="str">
        <f t="shared" si="5"/>
        <v/>
      </c>
      <c r="B16" s="5" t="e">
        <f t="shared" si="0"/>
        <v>#DIV/0!</v>
      </c>
      <c r="C16" s="3">
        <f t="shared" si="1"/>
        <v>0</v>
      </c>
      <c r="D16" s="3">
        <f t="shared" si="1"/>
        <v>0</v>
      </c>
      <c r="I16" s="6" t="e">
        <f t="shared" si="2"/>
        <v>#VALUE!</v>
      </c>
      <c r="J16" s="6">
        <f t="shared" si="3"/>
        <v>0</v>
      </c>
      <c r="K16" s="3" t="str">
        <f t="shared" si="4"/>
        <v/>
      </c>
    </row>
    <row r="17" spans="1:11" ht="14.55" hidden="1" x14ac:dyDescent="0.35">
      <c r="A17" s="4" t="str">
        <f t="shared" si="5"/>
        <v/>
      </c>
      <c r="B17" s="5" t="e">
        <f t="shared" si="0"/>
        <v>#DIV/0!</v>
      </c>
      <c r="C17" s="3">
        <f t="shared" si="1"/>
        <v>0</v>
      </c>
      <c r="D17" s="3">
        <f t="shared" si="1"/>
        <v>0</v>
      </c>
      <c r="I17" s="6" t="e">
        <f t="shared" si="2"/>
        <v>#VALUE!</v>
      </c>
      <c r="J17" s="6">
        <f t="shared" si="3"/>
        <v>0</v>
      </c>
      <c r="K17" s="3" t="str">
        <f t="shared" si="4"/>
        <v/>
      </c>
    </row>
    <row r="18" spans="1:11" ht="14.55" hidden="1" x14ac:dyDescent="0.35">
      <c r="A18" s="4" t="str">
        <f t="shared" si="5"/>
        <v/>
      </c>
      <c r="B18" s="5" t="e">
        <f t="shared" si="0"/>
        <v>#DIV/0!</v>
      </c>
      <c r="C18" s="3">
        <f t="shared" si="1"/>
        <v>0</v>
      </c>
      <c r="D18" s="3">
        <f t="shared" si="1"/>
        <v>0</v>
      </c>
      <c r="I18" s="6" t="e">
        <f t="shared" si="2"/>
        <v>#VALUE!</v>
      </c>
      <c r="J18" s="6">
        <f t="shared" si="3"/>
        <v>0</v>
      </c>
      <c r="K18" s="3" t="str">
        <f t="shared" si="4"/>
        <v/>
      </c>
    </row>
    <row r="19" spans="1:11" ht="14.55" hidden="1" x14ac:dyDescent="0.35">
      <c r="A19" s="4" t="str">
        <f t="shared" si="5"/>
        <v/>
      </c>
      <c r="B19" s="5" t="e">
        <f t="shared" si="0"/>
        <v>#DIV/0!</v>
      </c>
      <c r="C19" s="3">
        <f t="shared" si="1"/>
        <v>0</v>
      </c>
      <c r="D19" s="3">
        <f t="shared" si="1"/>
        <v>0</v>
      </c>
      <c r="I19" s="6" t="e">
        <f t="shared" si="2"/>
        <v>#VALUE!</v>
      </c>
      <c r="J19" s="6">
        <f t="shared" si="3"/>
        <v>0</v>
      </c>
      <c r="K19" s="3" t="str">
        <f t="shared" si="4"/>
        <v/>
      </c>
    </row>
    <row r="20" spans="1:11" ht="14.55" hidden="1" x14ac:dyDescent="0.35">
      <c r="A20" s="4" t="str">
        <f t="shared" si="5"/>
        <v/>
      </c>
      <c r="B20" s="5" t="e">
        <f t="shared" si="0"/>
        <v>#DIV/0!</v>
      </c>
      <c r="C20" s="3">
        <f t="shared" si="1"/>
        <v>0</v>
      </c>
      <c r="D20" s="3">
        <f t="shared" si="1"/>
        <v>0</v>
      </c>
      <c r="I20" s="6" t="e">
        <f t="shared" si="2"/>
        <v>#VALUE!</v>
      </c>
      <c r="J20" s="6">
        <f t="shared" si="3"/>
        <v>0</v>
      </c>
      <c r="K20" s="3" t="str">
        <f t="shared" si="4"/>
        <v/>
      </c>
    </row>
    <row r="21" spans="1:11" ht="14.55" hidden="1" x14ac:dyDescent="0.35">
      <c r="A21" s="4" t="str">
        <f t="shared" si="5"/>
        <v/>
      </c>
      <c r="B21" s="5" t="e">
        <f t="shared" si="0"/>
        <v>#DIV/0!</v>
      </c>
      <c r="C21" s="3">
        <f t="shared" si="1"/>
        <v>0</v>
      </c>
      <c r="D21" s="3">
        <f t="shared" si="1"/>
        <v>0</v>
      </c>
      <c r="I21" s="6" t="e">
        <f t="shared" si="2"/>
        <v>#VALUE!</v>
      </c>
      <c r="J21" s="6">
        <f t="shared" si="3"/>
        <v>0</v>
      </c>
      <c r="K21" s="3" t="str">
        <f t="shared" si="4"/>
        <v/>
      </c>
    </row>
    <row r="22" spans="1:11" ht="14.55" hidden="1" x14ac:dyDescent="0.35">
      <c r="A22" s="4" t="str">
        <f t="shared" si="5"/>
        <v/>
      </c>
      <c r="B22" s="5" t="e">
        <f t="shared" si="0"/>
        <v>#DIV/0!</v>
      </c>
      <c r="C22" s="3">
        <f t="shared" si="1"/>
        <v>0</v>
      </c>
      <c r="D22" s="3">
        <f t="shared" si="1"/>
        <v>0</v>
      </c>
      <c r="I22" s="6" t="e">
        <f t="shared" si="2"/>
        <v>#VALUE!</v>
      </c>
      <c r="J22" s="6">
        <f t="shared" si="3"/>
        <v>0</v>
      </c>
      <c r="K22" s="3" t="str">
        <f t="shared" si="4"/>
        <v/>
      </c>
    </row>
    <row r="23" spans="1:11" ht="14.55" hidden="1" x14ac:dyDescent="0.35">
      <c r="A23" s="4" t="str">
        <f t="shared" si="5"/>
        <v/>
      </c>
      <c r="B23" s="5" t="e">
        <f t="shared" si="0"/>
        <v>#DIV/0!</v>
      </c>
      <c r="C23" s="3">
        <f t="shared" si="1"/>
        <v>0</v>
      </c>
      <c r="D23" s="3">
        <f t="shared" si="1"/>
        <v>0</v>
      </c>
      <c r="I23" s="6" t="e">
        <f t="shared" si="2"/>
        <v>#VALUE!</v>
      </c>
      <c r="J23" s="6">
        <f t="shared" si="3"/>
        <v>0</v>
      </c>
      <c r="K23" s="3" t="str">
        <f t="shared" si="4"/>
        <v/>
      </c>
    </row>
    <row r="24" spans="1:11" ht="14.55" hidden="1" x14ac:dyDescent="0.35">
      <c r="A24" s="4" t="str">
        <f t="shared" si="5"/>
        <v/>
      </c>
      <c r="B24" s="5" t="e">
        <f t="shared" si="0"/>
        <v>#DIV/0!</v>
      </c>
      <c r="C24" s="3">
        <f t="shared" si="1"/>
        <v>0</v>
      </c>
      <c r="D24" s="3">
        <f t="shared" si="1"/>
        <v>0</v>
      </c>
      <c r="I24" s="6" t="e">
        <f t="shared" si="2"/>
        <v>#VALUE!</v>
      </c>
      <c r="J24" s="6">
        <f t="shared" si="3"/>
        <v>0</v>
      </c>
      <c r="K24" s="3" t="str">
        <f t="shared" si="4"/>
        <v/>
      </c>
    </row>
    <row r="25" spans="1:11" ht="14.55" hidden="1" x14ac:dyDescent="0.35">
      <c r="A25" s="4" t="str">
        <f t="shared" si="5"/>
        <v/>
      </c>
      <c r="B25" s="5" t="e">
        <f t="shared" si="0"/>
        <v>#DIV/0!</v>
      </c>
      <c r="C25" s="3">
        <f t="shared" si="1"/>
        <v>0</v>
      </c>
      <c r="D25" s="3">
        <f t="shared" si="1"/>
        <v>0</v>
      </c>
      <c r="I25" s="6" t="e">
        <f t="shared" si="2"/>
        <v>#VALUE!</v>
      </c>
      <c r="J25" s="6">
        <f t="shared" si="3"/>
        <v>0</v>
      </c>
      <c r="K25" s="3" t="str">
        <f t="shared" si="4"/>
        <v/>
      </c>
    </row>
    <row r="26" spans="1:11" ht="14.55" hidden="1" x14ac:dyDescent="0.35">
      <c r="A26" s="4" t="str">
        <f t="shared" si="5"/>
        <v/>
      </c>
      <c r="B26" s="5" t="e">
        <f t="shared" si="0"/>
        <v>#DIV/0!</v>
      </c>
      <c r="C26" s="3">
        <f t="shared" si="1"/>
        <v>0</v>
      </c>
      <c r="D26" s="3">
        <f t="shared" si="1"/>
        <v>0</v>
      </c>
      <c r="I26" s="6" t="e">
        <f t="shared" si="2"/>
        <v>#VALUE!</v>
      </c>
      <c r="J26" s="6">
        <f t="shared" si="3"/>
        <v>0</v>
      </c>
      <c r="K26" s="3" t="str">
        <f t="shared" si="4"/>
        <v/>
      </c>
    </row>
    <row r="27" spans="1:11" ht="14.55" hidden="1" x14ac:dyDescent="0.35">
      <c r="A27" s="4" t="str">
        <f t="shared" si="5"/>
        <v/>
      </c>
      <c r="B27" s="5" t="e">
        <f t="shared" si="0"/>
        <v>#DIV/0!</v>
      </c>
      <c r="C27" s="3">
        <f t="shared" si="1"/>
        <v>0</v>
      </c>
      <c r="D27" s="3">
        <f t="shared" si="1"/>
        <v>0</v>
      </c>
      <c r="I27" s="6" t="e">
        <f t="shared" si="2"/>
        <v>#VALUE!</v>
      </c>
      <c r="J27" s="6">
        <f t="shared" si="3"/>
        <v>0</v>
      </c>
      <c r="K27" s="3" t="str">
        <f t="shared" si="4"/>
        <v/>
      </c>
    </row>
    <row r="28" spans="1:11" ht="14.55" hidden="1" x14ac:dyDescent="0.35">
      <c r="A28" s="4" t="str">
        <f t="shared" si="5"/>
        <v/>
      </c>
      <c r="B28" s="5" t="e">
        <f t="shared" si="0"/>
        <v>#DIV/0!</v>
      </c>
      <c r="C28" s="3">
        <f t="shared" ref="C28:D32" si="6">+N28</f>
        <v>0</v>
      </c>
      <c r="D28" s="3">
        <f t="shared" si="6"/>
        <v>0</v>
      </c>
      <c r="I28" s="6" t="e">
        <f t="shared" si="2"/>
        <v>#VALUE!</v>
      </c>
      <c r="J28" s="6">
        <f t="shared" si="3"/>
        <v>0</v>
      </c>
      <c r="K28" s="3" t="str">
        <f t="shared" si="4"/>
        <v/>
      </c>
    </row>
    <row r="29" spans="1:11" ht="14.55" hidden="1" x14ac:dyDescent="0.35">
      <c r="A29" s="4" t="str">
        <f t="shared" si="5"/>
        <v/>
      </c>
      <c r="B29" s="5" t="e">
        <f t="shared" si="0"/>
        <v>#DIV/0!</v>
      </c>
      <c r="C29" s="3">
        <f t="shared" si="6"/>
        <v>0</v>
      </c>
      <c r="D29" s="3">
        <f t="shared" si="6"/>
        <v>0</v>
      </c>
      <c r="I29" s="6" t="e">
        <f t="shared" si="2"/>
        <v>#VALUE!</v>
      </c>
      <c r="J29" s="6">
        <f t="shared" si="3"/>
        <v>0</v>
      </c>
      <c r="K29" s="3" t="str">
        <f t="shared" si="4"/>
        <v/>
      </c>
    </row>
    <row r="30" spans="1:11" ht="14.55" hidden="1" x14ac:dyDescent="0.35">
      <c r="A30" s="4" t="str">
        <f t="shared" si="5"/>
        <v/>
      </c>
      <c r="B30" s="5" t="e">
        <f t="shared" si="0"/>
        <v>#DIV/0!</v>
      </c>
      <c r="C30" s="3">
        <f t="shared" si="6"/>
        <v>0</v>
      </c>
      <c r="D30" s="3">
        <f t="shared" si="6"/>
        <v>0</v>
      </c>
      <c r="I30" s="6" t="e">
        <f t="shared" si="2"/>
        <v>#VALUE!</v>
      </c>
      <c r="J30" s="6">
        <f t="shared" si="3"/>
        <v>0</v>
      </c>
      <c r="K30" s="3" t="str">
        <f t="shared" si="4"/>
        <v/>
      </c>
    </row>
    <row r="31" spans="1:11" ht="14.55" hidden="1" x14ac:dyDescent="0.35">
      <c r="A31" s="4" t="str">
        <f t="shared" si="5"/>
        <v/>
      </c>
      <c r="B31" s="5" t="e">
        <f t="shared" si="0"/>
        <v>#DIV/0!</v>
      </c>
      <c r="C31" s="3">
        <f t="shared" si="6"/>
        <v>0</v>
      </c>
      <c r="D31" s="3">
        <f t="shared" si="6"/>
        <v>0</v>
      </c>
      <c r="I31" s="6" t="e">
        <f t="shared" si="2"/>
        <v>#VALUE!</v>
      </c>
      <c r="J31" s="6">
        <f t="shared" si="3"/>
        <v>0</v>
      </c>
      <c r="K31" s="3" t="str">
        <f t="shared" si="4"/>
        <v/>
      </c>
    </row>
    <row r="32" spans="1:11" ht="14.55" hidden="1" x14ac:dyDescent="0.35">
      <c r="A32" s="4" t="str">
        <f t="shared" si="5"/>
        <v/>
      </c>
      <c r="B32" s="5" t="e">
        <f t="shared" si="0"/>
        <v>#DIV/0!</v>
      </c>
      <c r="C32" s="3">
        <f t="shared" si="6"/>
        <v>0</v>
      </c>
      <c r="D32" s="3">
        <f t="shared" si="6"/>
        <v>0</v>
      </c>
      <c r="I32" s="6" t="e">
        <f t="shared" si="2"/>
        <v>#VALUE!</v>
      </c>
      <c r="J32" s="6">
        <f t="shared" si="3"/>
        <v>0</v>
      </c>
      <c r="K32" s="3" t="str">
        <f t="shared" si="4"/>
        <v/>
      </c>
    </row>
    <row r="33" spans="9:11" ht="14.55" x14ac:dyDescent="0.35">
      <c r="I33" s="6"/>
      <c r="J33" s="6"/>
      <c r="K33" s="3"/>
    </row>
    <row r="34" spans="9:11" ht="14.55" x14ac:dyDescent="0.35">
      <c r="I34" s="6"/>
      <c r="J34" s="6"/>
      <c r="K34" s="3"/>
    </row>
    <row r="35" spans="9:11" ht="14.55" x14ac:dyDescent="0.35">
      <c r="I35" s="6"/>
      <c r="J35" s="6"/>
      <c r="K35" s="3"/>
    </row>
    <row r="58" spans="1:1" x14ac:dyDescent="0.3">
      <c r="A58" t="s">
        <v>60</v>
      </c>
    </row>
  </sheetData>
  <printOptions horizontalCentered="1" gridLines="1"/>
  <pageMargins left="0.70866141732283472" right="0.70866141732283472" top="0.74803149606299213" bottom="0.74803149606299213" header="0.31496062992125984" footer="0.31496062992125984"/>
  <pageSetup scale="69" fitToHeight="0" orientation="landscape" r:id="rId2"/>
  <headerFooter>
    <oddHeader>Page &amp;P&amp;RSlid_Tables_All_Earnings - V3 - 2011.xlsx (Slid_Tables_All_Earnings - V3 - 2011).xlsx</oddHeader>
    <oddFooter>&amp;A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workbookViewId="0">
      <selection activeCell="D33" sqref="D33"/>
    </sheetView>
  </sheetViews>
  <sheetFormatPr defaultRowHeight="14.4" x14ac:dyDescent="0.3"/>
  <cols>
    <col min="1" max="1" width="29.21875" customWidth="1"/>
    <col min="3" max="4" width="9.5546875" bestFit="1" customWidth="1"/>
    <col min="5" max="11" width="9.5546875" customWidth="1"/>
    <col min="13" max="13" width="22.109375" bestFit="1" customWidth="1"/>
    <col min="14" max="14" width="8.109375" customWidth="1"/>
    <col min="15" max="16" width="5.77734375" customWidth="1"/>
    <col min="17" max="17" width="10.77734375" bestFit="1" customWidth="1"/>
  </cols>
  <sheetData>
    <row r="1" spans="1:16" ht="14.55" x14ac:dyDescent="0.35">
      <c r="A1" t="s">
        <v>57</v>
      </c>
    </row>
    <row r="2" spans="1:16" ht="14.55" x14ac:dyDescent="0.35">
      <c r="A2" t="s">
        <v>58</v>
      </c>
    </row>
    <row r="3" spans="1:16" ht="14.55" x14ac:dyDescent="0.35">
      <c r="A3" t="s">
        <v>183</v>
      </c>
    </row>
    <row r="4" spans="1:16" ht="14.55" x14ac:dyDescent="0.35">
      <c r="A4" t="str">
        <f>+VLOOKUP(N7,Labels!$A$1:$B$99,2)</f>
        <v>Union</v>
      </c>
    </row>
    <row r="6" spans="1:16" ht="14.55" x14ac:dyDescent="0.35">
      <c r="M6" s="1" t="s">
        <v>2</v>
      </c>
      <c r="N6" t="s">
        <v>52</v>
      </c>
    </row>
    <row r="7" spans="1:16" ht="14.55" x14ac:dyDescent="0.35">
      <c r="A7" t="str">
        <f>"Average "&amp;A2&amp;" For Ontarians "&amp;A3&amp;" by "&amp;A4</f>
        <v>Average Annual Earnings For Ontarians All With Some Earnings; 2011 by Union</v>
      </c>
      <c r="M7" s="1" t="s">
        <v>17</v>
      </c>
      <c r="N7" t="s">
        <v>19</v>
      </c>
    </row>
    <row r="9" spans="1:16" ht="14.55" x14ac:dyDescent="0.35">
      <c r="M9" s="1" t="s">
        <v>54</v>
      </c>
      <c r="N9" s="1" t="s">
        <v>4</v>
      </c>
    </row>
    <row r="10" spans="1:16" ht="14.55" x14ac:dyDescent="0.35">
      <c r="C10" t="s">
        <v>40</v>
      </c>
      <c r="D10" t="s">
        <v>41</v>
      </c>
      <c r="M10" s="1" t="s">
        <v>0</v>
      </c>
      <c r="N10" t="s">
        <v>40</v>
      </c>
      <c r="O10" t="s">
        <v>41</v>
      </c>
    </row>
    <row r="11" spans="1:16" ht="14.55" x14ac:dyDescent="0.35">
      <c r="A11" s="4" t="s">
        <v>123</v>
      </c>
      <c r="B11" s="5">
        <f t="shared" ref="B11:B32" si="0">+C11/D11</f>
        <v>0.68</v>
      </c>
      <c r="C11" s="3">
        <f>+N11</f>
        <v>34000</v>
      </c>
      <c r="D11" s="3">
        <f>+O11</f>
        <v>50000</v>
      </c>
      <c r="E11" s="3"/>
      <c r="F11" s="3"/>
      <c r="G11" s="3"/>
      <c r="H11" s="3"/>
      <c r="I11" s="6" t="e">
        <f>FIND("|",M11)</f>
        <v>#VALUE!</v>
      </c>
      <c r="J11" s="6">
        <v>0</v>
      </c>
      <c r="K11" s="3" t="str">
        <f>+MID(M11,J11+1,99)</f>
        <v/>
      </c>
      <c r="N11" s="2">
        <v>34000</v>
      </c>
      <c r="O11" s="2">
        <v>50000</v>
      </c>
      <c r="P11" s="2">
        <v>42000</v>
      </c>
    </row>
    <row r="12" spans="1:16" ht="14.55" x14ac:dyDescent="0.35">
      <c r="A12" s="4" t="str">
        <f>+K12</f>
        <v>Not Unionized</v>
      </c>
      <c r="B12" s="5">
        <f t="shared" si="0"/>
        <v>0.66666666666666663</v>
      </c>
      <c r="C12" s="3">
        <f t="shared" ref="C12:D27" si="1">+N12</f>
        <v>34000</v>
      </c>
      <c r="D12" s="3">
        <f t="shared" si="1"/>
        <v>51000</v>
      </c>
      <c r="E12" s="3"/>
      <c r="F12" s="3"/>
      <c r="G12" s="3"/>
      <c r="H12" s="3"/>
      <c r="I12" s="6" t="e">
        <f t="shared" ref="I12:I32" si="2">FIND("|",M12)</f>
        <v>#VALUE!</v>
      </c>
      <c r="J12" s="6">
        <f t="shared" ref="J12:J32" si="3">+IF(ISNUMBER(I12),I12,0)</f>
        <v>0</v>
      </c>
      <c r="K12" s="3" t="str">
        <f t="shared" ref="K12:K32" si="4">+MID(M12,J12+1,99)</f>
        <v>Not Unionized</v>
      </c>
      <c r="M12" t="s">
        <v>210</v>
      </c>
      <c r="N12" s="2">
        <v>34000</v>
      </c>
      <c r="O12" s="2">
        <v>51000</v>
      </c>
      <c r="P12" s="2">
        <v>43000</v>
      </c>
    </row>
    <row r="13" spans="1:16" ht="14.55" x14ac:dyDescent="0.35">
      <c r="A13" s="4" t="str">
        <f t="shared" ref="A13:A32" si="5">+K13</f>
        <v>Unionized</v>
      </c>
      <c r="B13" s="5">
        <f t="shared" si="0"/>
        <v>0.77419354838709675</v>
      </c>
      <c r="C13" s="3">
        <f t="shared" si="1"/>
        <v>48000</v>
      </c>
      <c r="D13" s="3">
        <f t="shared" si="1"/>
        <v>62000</v>
      </c>
      <c r="E13" s="3"/>
      <c r="F13" s="3"/>
      <c r="G13" s="3"/>
      <c r="H13" s="3"/>
      <c r="I13" s="6" t="e">
        <f t="shared" si="2"/>
        <v>#VALUE!</v>
      </c>
      <c r="J13" s="6">
        <v>0</v>
      </c>
      <c r="K13" s="3" t="str">
        <f t="shared" si="4"/>
        <v>Unionized</v>
      </c>
      <c r="M13" t="s">
        <v>211</v>
      </c>
      <c r="N13" s="2">
        <v>48000</v>
      </c>
      <c r="O13" s="2">
        <v>62000</v>
      </c>
      <c r="P13" s="2">
        <v>55000</v>
      </c>
    </row>
    <row r="14" spans="1:16" ht="14.55" hidden="1" x14ac:dyDescent="0.35">
      <c r="A14" s="4" t="str">
        <f t="shared" si="5"/>
        <v/>
      </c>
      <c r="B14" s="5" t="e">
        <f t="shared" si="0"/>
        <v>#DIV/0!</v>
      </c>
      <c r="C14" s="3">
        <f t="shared" si="1"/>
        <v>0</v>
      </c>
      <c r="D14" s="3">
        <f t="shared" si="1"/>
        <v>0</v>
      </c>
      <c r="E14" s="3"/>
      <c r="F14" s="3"/>
      <c r="G14" s="3"/>
      <c r="H14" s="3"/>
      <c r="I14" s="6" t="e">
        <f t="shared" si="2"/>
        <v>#VALUE!</v>
      </c>
      <c r="J14" s="6">
        <f t="shared" si="3"/>
        <v>0</v>
      </c>
      <c r="K14" s="3" t="str">
        <f t="shared" si="4"/>
        <v/>
      </c>
    </row>
    <row r="15" spans="1:16" ht="14.55" hidden="1" x14ac:dyDescent="0.35">
      <c r="A15" s="4" t="str">
        <f t="shared" si="5"/>
        <v/>
      </c>
      <c r="B15" s="5" t="e">
        <f t="shared" si="0"/>
        <v>#DIV/0!</v>
      </c>
      <c r="C15" s="3">
        <f t="shared" si="1"/>
        <v>0</v>
      </c>
      <c r="D15" s="3">
        <f t="shared" si="1"/>
        <v>0</v>
      </c>
      <c r="E15" s="3"/>
      <c r="F15" s="3"/>
      <c r="G15" s="3"/>
      <c r="H15" s="3"/>
      <c r="I15" s="6" t="e">
        <f t="shared" si="2"/>
        <v>#VALUE!</v>
      </c>
      <c r="J15" s="6">
        <f t="shared" si="3"/>
        <v>0</v>
      </c>
      <c r="K15" s="3" t="str">
        <f t="shared" si="4"/>
        <v/>
      </c>
    </row>
    <row r="16" spans="1:16" ht="14.55" hidden="1" x14ac:dyDescent="0.35">
      <c r="A16" s="4" t="str">
        <f t="shared" si="5"/>
        <v/>
      </c>
      <c r="B16" s="5" t="e">
        <f t="shared" si="0"/>
        <v>#DIV/0!</v>
      </c>
      <c r="C16" s="3">
        <f t="shared" si="1"/>
        <v>0</v>
      </c>
      <c r="D16" s="3">
        <f t="shared" si="1"/>
        <v>0</v>
      </c>
      <c r="I16" s="6" t="e">
        <f t="shared" si="2"/>
        <v>#VALUE!</v>
      </c>
      <c r="J16" s="6">
        <f t="shared" si="3"/>
        <v>0</v>
      </c>
      <c r="K16" s="3" t="str">
        <f t="shared" si="4"/>
        <v/>
      </c>
    </row>
    <row r="17" spans="1:11" ht="14.55" hidden="1" x14ac:dyDescent="0.35">
      <c r="A17" s="4" t="str">
        <f t="shared" si="5"/>
        <v/>
      </c>
      <c r="B17" s="5" t="e">
        <f t="shared" si="0"/>
        <v>#DIV/0!</v>
      </c>
      <c r="C17" s="3">
        <f t="shared" si="1"/>
        <v>0</v>
      </c>
      <c r="D17" s="3">
        <f t="shared" si="1"/>
        <v>0</v>
      </c>
      <c r="I17" s="6" t="e">
        <f t="shared" si="2"/>
        <v>#VALUE!</v>
      </c>
      <c r="J17" s="6">
        <f t="shared" si="3"/>
        <v>0</v>
      </c>
      <c r="K17" s="3" t="str">
        <f t="shared" si="4"/>
        <v/>
      </c>
    </row>
    <row r="18" spans="1:11" ht="14.55" hidden="1" x14ac:dyDescent="0.35">
      <c r="A18" s="4" t="str">
        <f t="shared" si="5"/>
        <v/>
      </c>
      <c r="B18" s="5" t="e">
        <f t="shared" si="0"/>
        <v>#DIV/0!</v>
      </c>
      <c r="C18" s="3">
        <f t="shared" si="1"/>
        <v>0</v>
      </c>
      <c r="D18" s="3">
        <f t="shared" si="1"/>
        <v>0</v>
      </c>
      <c r="I18" s="6" t="e">
        <f t="shared" si="2"/>
        <v>#VALUE!</v>
      </c>
      <c r="J18" s="6">
        <f t="shared" si="3"/>
        <v>0</v>
      </c>
      <c r="K18" s="3" t="str">
        <f t="shared" si="4"/>
        <v/>
      </c>
    </row>
    <row r="19" spans="1:11" ht="14.55" hidden="1" x14ac:dyDescent="0.35">
      <c r="A19" s="4" t="str">
        <f t="shared" si="5"/>
        <v/>
      </c>
      <c r="B19" s="5" t="e">
        <f t="shared" si="0"/>
        <v>#DIV/0!</v>
      </c>
      <c r="C19" s="3">
        <f t="shared" si="1"/>
        <v>0</v>
      </c>
      <c r="D19" s="3">
        <f t="shared" si="1"/>
        <v>0</v>
      </c>
      <c r="I19" s="6" t="e">
        <f t="shared" si="2"/>
        <v>#VALUE!</v>
      </c>
      <c r="J19" s="6">
        <f t="shared" si="3"/>
        <v>0</v>
      </c>
      <c r="K19" s="3" t="str">
        <f t="shared" si="4"/>
        <v/>
      </c>
    </row>
    <row r="20" spans="1:11" ht="14.55" hidden="1" x14ac:dyDescent="0.35">
      <c r="A20" s="4" t="str">
        <f t="shared" si="5"/>
        <v/>
      </c>
      <c r="B20" s="5" t="e">
        <f t="shared" si="0"/>
        <v>#DIV/0!</v>
      </c>
      <c r="C20" s="3">
        <f t="shared" si="1"/>
        <v>0</v>
      </c>
      <c r="D20" s="3">
        <f t="shared" si="1"/>
        <v>0</v>
      </c>
      <c r="I20" s="6" t="e">
        <f t="shared" si="2"/>
        <v>#VALUE!</v>
      </c>
      <c r="J20" s="6">
        <f t="shared" si="3"/>
        <v>0</v>
      </c>
      <c r="K20" s="3" t="str">
        <f t="shared" si="4"/>
        <v/>
      </c>
    </row>
    <row r="21" spans="1:11" ht="14.55" hidden="1" x14ac:dyDescent="0.35">
      <c r="A21" s="4" t="str">
        <f t="shared" si="5"/>
        <v/>
      </c>
      <c r="B21" s="5" t="e">
        <f t="shared" si="0"/>
        <v>#DIV/0!</v>
      </c>
      <c r="C21" s="3">
        <f t="shared" si="1"/>
        <v>0</v>
      </c>
      <c r="D21" s="3">
        <f t="shared" si="1"/>
        <v>0</v>
      </c>
      <c r="I21" s="6" t="e">
        <f t="shared" si="2"/>
        <v>#VALUE!</v>
      </c>
      <c r="J21" s="6">
        <f t="shared" si="3"/>
        <v>0</v>
      </c>
      <c r="K21" s="3" t="str">
        <f t="shared" si="4"/>
        <v/>
      </c>
    </row>
    <row r="22" spans="1:11" ht="14.55" hidden="1" x14ac:dyDescent="0.35">
      <c r="A22" s="4" t="str">
        <f t="shared" si="5"/>
        <v/>
      </c>
      <c r="B22" s="5" t="e">
        <f t="shared" si="0"/>
        <v>#DIV/0!</v>
      </c>
      <c r="C22" s="3">
        <f t="shared" si="1"/>
        <v>0</v>
      </c>
      <c r="D22" s="3">
        <f t="shared" si="1"/>
        <v>0</v>
      </c>
      <c r="I22" s="6" t="e">
        <f t="shared" si="2"/>
        <v>#VALUE!</v>
      </c>
      <c r="J22" s="6">
        <f t="shared" si="3"/>
        <v>0</v>
      </c>
      <c r="K22" s="3" t="str">
        <f t="shared" si="4"/>
        <v/>
      </c>
    </row>
    <row r="23" spans="1:11" ht="14.55" hidden="1" x14ac:dyDescent="0.35">
      <c r="A23" s="4" t="str">
        <f t="shared" si="5"/>
        <v/>
      </c>
      <c r="B23" s="5" t="e">
        <f t="shared" si="0"/>
        <v>#DIV/0!</v>
      </c>
      <c r="C23" s="3">
        <f t="shared" si="1"/>
        <v>0</v>
      </c>
      <c r="D23" s="3">
        <f t="shared" si="1"/>
        <v>0</v>
      </c>
      <c r="I23" s="6" t="e">
        <f t="shared" si="2"/>
        <v>#VALUE!</v>
      </c>
      <c r="J23" s="6">
        <f t="shared" si="3"/>
        <v>0</v>
      </c>
      <c r="K23" s="3" t="str">
        <f t="shared" si="4"/>
        <v/>
      </c>
    </row>
    <row r="24" spans="1:11" ht="14.55" hidden="1" x14ac:dyDescent="0.35">
      <c r="A24" s="4" t="str">
        <f t="shared" si="5"/>
        <v/>
      </c>
      <c r="B24" s="5" t="e">
        <f t="shared" si="0"/>
        <v>#DIV/0!</v>
      </c>
      <c r="C24" s="3">
        <f t="shared" si="1"/>
        <v>0</v>
      </c>
      <c r="D24" s="3">
        <f t="shared" si="1"/>
        <v>0</v>
      </c>
      <c r="I24" s="6" t="e">
        <f t="shared" si="2"/>
        <v>#VALUE!</v>
      </c>
      <c r="J24" s="6">
        <f t="shared" si="3"/>
        <v>0</v>
      </c>
      <c r="K24" s="3" t="str">
        <f t="shared" si="4"/>
        <v/>
      </c>
    </row>
    <row r="25" spans="1:11" ht="14.55" hidden="1" x14ac:dyDescent="0.35">
      <c r="A25" s="4" t="str">
        <f t="shared" si="5"/>
        <v/>
      </c>
      <c r="B25" s="5" t="e">
        <f t="shared" si="0"/>
        <v>#DIV/0!</v>
      </c>
      <c r="C25" s="3">
        <f t="shared" si="1"/>
        <v>0</v>
      </c>
      <c r="D25" s="3">
        <f t="shared" si="1"/>
        <v>0</v>
      </c>
      <c r="I25" s="6" t="e">
        <f t="shared" si="2"/>
        <v>#VALUE!</v>
      </c>
      <c r="J25" s="6">
        <f t="shared" si="3"/>
        <v>0</v>
      </c>
      <c r="K25" s="3" t="str">
        <f t="shared" si="4"/>
        <v/>
      </c>
    </row>
    <row r="26" spans="1:11" ht="14.55" hidden="1" x14ac:dyDescent="0.35">
      <c r="A26" s="4" t="str">
        <f t="shared" si="5"/>
        <v/>
      </c>
      <c r="B26" s="5" t="e">
        <f t="shared" si="0"/>
        <v>#DIV/0!</v>
      </c>
      <c r="C26" s="3">
        <f t="shared" si="1"/>
        <v>0</v>
      </c>
      <c r="D26" s="3">
        <f t="shared" si="1"/>
        <v>0</v>
      </c>
      <c r="I26" s="6" t="e">
        <f t="shared" si="2"/>
        <v>#VALUE!</v>
      </c>
      <c r="J26" s="6">
        <f t="shared" si="3"/>
        <v>0</v>
      </c>
      <c r="K26" s="3" t="str">
        <f t="shared" si="4"/>
        <v/>
      </c>
    </row>
    <row r="27" spans="1:11" ht="14.55" hidden="1" x14ac:dyDescent="0.35">
      <c r="A27" s="4" t="str">
        <f t="shared" si="5"/>
        <v/>
      </c>
      <c r="B27" s="5" t="e">
        <f t="shared" si="0"/>
        <v>#DIV/0!</v>
      </c>
      <c r="C27" s="3">
        <f t="shared" si="1"/>
        <v>0</v>
      </c>
      <c r="D27" s="3">
        <f t="shared" si="1"/>
        <v>0</v>
      </c>
      <c r="I27" s="6" t="e">
        <f t="shared" si="2"/>
        <v>#VALUE!</v>
      </c>
      <c r="J27" s="6">
        <f t="shared" si="3"/>
        <v>0</v>
      </c>
      <c r="K27" s="3" t="str">
        <f t="shared" si="4"/>
        <v/>
      </c>
    </row>
    <row r="28" spans="1:11" ht="14.55" hidden="1" x14ac:dyDescent="0.35">
      <c r="A28" s="4" t="str">
        <f t="shared" si="5"/>
        <v/>
      </c>
      <c r="B28" s="5" t="e">
        <f t="shared" si="0"/>
        <v>#DIV/0!</v>
      </c>
      <c r="C28" s="3">
        <f t="shared" ref="C28:D32" si="6">+N28</f>
        <v>0</v>
      </c>
      <c r="D28" s="3">
        <f t="shared" si="6"/>
        <v>0</v>
      </c>
      <c r="I28" s="6" t="e">
        <f t="shared" si="2"/>
        <v>#VALUE!</v>
      </c>
      <c r="J28" s="6">
        <f t="shared" si="3"/>
        <v>0</v>
      </c>
      <c r="K28" s="3" t="str">
        <f t="shared" si="4"/>
        <v/>
      </c>
    </row>
    <row r="29" spans="1:11" ht="14.55" hidden="1" x14ac:dyDescent="0.35">
      <c r="A29" s="4" t="str">
        <f t="shared" si="5"/>
        <v/>
      </c>
      <c r="B29" s="5" t="e">
        <f t="shared" si="0"/>
        <v>#DIV/0!</v>
      </c>
      <c r="C29" s="3">
        <f t="shared" si="6"/>
        <v>0</v>
      </c>
      <c r="D29" s="3">
        <f t="shared" si="6"/>
        <v>0</v>
      </c>
      <c r="I29" s="6" t="e">
        <f t="shared" si="2"/>
        <v>#VALUE!</v>
      </c>
      <c r="J29" s="6">
        <f t="shared" si="3"/>
        <v>0</v>
      </c>
      <c r="K29" s="3" t="str">
        <f t="shared" si="4"/>
        <v/>
      </c>
    </row>
    <row r="30" spans="1:11" ht="14.55" hidden="1" x14ac:dyDescent="0.35">
      <c r="A30" s="4" t="str">
        <f t="shared" si="5"/>
        <v/>
      </c>
      <c r="B30" s="5" t="e">
        <f t="shared" si="0"/>
        <v>#DIV/0!</v>
      </c>
      <c r="C30" s="3">
        <f t="shared" si="6"/>
        <v>0</v>
      </c>
      <c r="D30" s="3">
        <f t="shared" si="6"/>
        <v>0</v>
      </c>
      <c r="I30" s="6" t="e">
        <f t="shared" si="2"/>
        <v>#VALUE!</v>
      </c>
      <c r="J30" s="6">
        <f t="shared" si="3"/>
        <v>0</v>
      </c>
      <c r="K30" s="3" t="str">
        <f t="shared" si="4"/>
        <v/>
      </c>
    </row>
    <row r="31" spans="1:11" ht="14.55" hidden="1" x14ac:dyDescent="0.35">
      <c r="A31" s="4" t="str">
        <f t="shared" si="5"/>
        <v/>
      </c>
      <c r="B31" s="5" t="e">
        <f t="shared" si="0"/>
        <v>#DIV/0!</v>
      </c>
      <c r="C31" s="3">
        <f t="shared" si="6"/>
        <v>0</v>
      </c>
      <c r="D31" s="3">
        <f t="shared" si="6"/>
        <v>0</v>
      </c>
      <c r="I31" s="6" t="e">
        <f t="shared" si="2"/>
        <v>#VALUE!</v>
      </c>
      <c r="J31" s="6">
        <f t="shared" si="3"/>
        <v>0</v>
      </c>
      <c r="K31" s="3" t="str">
        <f t="shared" si="4"/>
        <v/>
      </c>
    </row>
    <row r="32" spans="1:11" ht="14.55" hidden="1" x14ac:dyDescent="0.35">
      <c r="A32" s="4" t="str">
        <f t="shared" si="5"/>
        <v/>
      </c>
      <c r="B32" s="5" t="e">
        <f t="shared" si="0"/>
        <v>#DIV/0!</v>
      </c>
      <c r="C32" s="3">
        <f t="shared" si="6"/>
        <v>0</v>
      </c>
      <c r="D32" s="3">
        <f t="shared" si="6"/>
        <v>0</v>
      </c>
      <c r="I32" s="6" t="e">
        <f t="shared" si="2"/>
        <v>#VALUE!</v>
      </c>
      <c r="J32" s="6">
        <f t="shared" si="3"/>
        <v>0</v>
      </c>
      <c r="K32" s="3" t="str">
        <f t="shared" si="4"/>
        <v/>
      </c>
    </row>
    <row r="33" spans="9:11" ht="14.55" x14ac:dyDescent="0.35">
      <c r="I33" s="6"/>
      <c r="J33" s="6"/>
      <c r="K33" s="3"/>
    </row>
    <row r="34" spans="9:11" ht="14.55" x14ac:dyDescent="0.35">
      <c r="I34" s="6"/>
      <c r="J34" s="6"/>
      <c r="K34" s="3"/>
    </row>
    <row r="35" spans="9:11" ht="14.55" x14ac:dyDescent="0.35">
      <c r="I35" s="6"/>
      <c r="J35" s="6"/>
      <c r="K35" s="3"/>
    </row>
    <row r="58" spans="1:1" x14ac:dyDescent="0.3">
      <c r="A58" t="s">
        <v>60</v>
      </c>
    </row>
  </sheetData>
  <printOptions horizontalCentered="1" gridLines="1"/>
  <pageMargins left="0.70866141732283472" right="0.70866141732283472" top="0.74803149606299213" bottom="0.74803149606299213" header="0.31496062992125984" footer="0.31496062992125984"/>
  <pageSetup scale="69" fitToHeight="0" orientation="landscape" r:id="rId2"/>
  <headerFooter>
    <oddHeader>Page &amp;P&amp;RSlid_Tables_All_Earnings - V3 - 2011.xlsx (Slid_Tables_All_Earnings - V3 - 2011).xlsx</oddHeader>
    <oddFooter>&amp;A</oddFooter>
  </headerFooter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workbookViewId="0">
      <selection activeCell="D33" sqref="D33"/>
    </sheetView>
  </sheetViews>
  <sheetFormatPr defaultRowHeight="14.4" x14ac:dyDescent="0.3"/>
  <cols>
    <col min="1" max="1" width="29.21875" customWidth="1"/>
    <col min="3" max="4" width="9.5546875" bestFit="1" customWidth="1"/>
    <col min="5" max="11" width="9.5546875" customWidth="1"/>
    <col min="13" max="13" width="22.109375" bestFit="1" customWidth="1"/>
    <col min="14" max="14" width="15.21875" customWidth="1"/>
    <col min="15" max="16" width="5.77734375" customWidth="1"/>
    <col min="17" max="17" width="10.77734375" bestFit="1" customWidth="1"/>
  </cols>
  <sheetData>
    <row r="1" spans="1:16" ht="14.55" x14ac:dyDescent="0.35">
      <c r="A1" t="s">
        <v>57</v>
      </c>
    </row>
    <row r="2" spans="1:16" ht="14.55" x14ac:dyDescent="0.35">
      <c r="A2" t="s">
        <v>58</v>
      </c>
    </row>
    <row r="3" spans="1:16" ht="14.55" x14ac:dyDescent="0.35">
      <c r="A3" t="s">
        <v>183</v>
      </c>
    </row>
    <row r="4" spans="1:16" ht="14.55" x14ac:dyDescent="0.35">
      <c r="A4" t="str">
        <f>+VLOOKUP(N7,Labels!$A$1:$B$99,2)</f>
        <v>Marital Status</v>
      </c>
    </row>
    <row r="6" spans="1:16" ht="14.55" x14ac:dyDescent="0.35">
      <c r="M6" s="1" t="s">
        <v>2</v>
      </c>
      <c r="N6" t="s">
        <v>52</v>
      </c>
    </row>
    <row r="7" spans="1:16" ht="14.55" x14ac:dyDescent="0.35">
      <c r="A7" t="str">
        <f>"Average "&amp;A2&amp;" For Ontarians "&amp;A3&amp;" by "&amp;A4</f>
        <v>Average Annual Earnings For Ontarians All With Some Earnings; 2011 by Marital Status</v>
      </c>
      <c r="M7" s="1" t="s">
        <v>17</v>
      </c>
      <c r="N7" t="s">
        <v>56</v>
      </c>
    </row>
    <row r="9" spans="1:16" ht="14.55" x14ac:dyDescent="0.35">
      <c r="M9" s="1" t="s">
        <v>54</v>
      </c>
      <c r="N9" s="1" t="s">
        <v>4</v>
      </c>
    </row>
    <row r="10" spans="1:16" ht="14.55" x14ac:dyDescent="0.35">
      <c r="C10" t="s">
        <v>40</v>
      </c>
      <c r="D10" t="s">
        <v>41</v>
      </c>
      <c r="M10" s="1" t="s">
        <v>0</v>
      </c>
      <c r="N10" t="s">
        <v>40</v>
      </c>
      <c r="O10" t="s">
        <v>41</v>
      </c>
    </row>
    <row r="11" spans="1:16" ht="14.55" x14ac:dyDescent="0.35">
      <c r="A11" s="4" t="s">
        <v>123</v>
      </c>
      <c r="B11" s="5">
        <f t="shared" ref="B11:B32" si="0">+C11/D11</f>
        <v>0.68</v>
      </c>
      <c r="C11" s="3">
        <f>+N11</f>
        <v>34000</v>
      </c>
      <c r="D11" s="3">
        <f>+O11</f>
        <v>50000</v>
      </c>
      <c r="E11" s="3"/>
      <c r="F11" s="3"/>
      <c r="G11" s="3"/>
      <c r="H11" s="3"/>
      <c r="I11" s="6" t="e">
        <f>FIND("|",M11)</f>
        <v>#VALUE!</v>
      </c>
      <c r="J11" s="6">
        <v>0</v>
      </c>
      <c r="K11" s="3" t="str">
        <f>+MID(M11,J11+1,99)</f>
        <v/>
      </c>
      <c r="N11" s="2">
        <v>34000</v>
      </c>
      <c r="O11" s="2">
        <v>50000</v>
      </c>
      <c r="P11" s="2">
        <v>42000</v>
      </c>
    </row>
    <row r="12" spans="1:16" ht="14.55" x14ac:dyDescent="0.35">
      <c r="A12" s="4" t="str">
        <f>+K12</f>
        <v>Married/CL</v>
      </c>
      <c r="B12" s="5">
        <f t="shared" si="0"/>
        <v>0.62903225806451613</v>
      </c>
      <c r="C12" s="3">
        <f t="shared" ref="C12:D27" si="1">+N12</f>
        <v>39000</v>
      </c>
      <c r="D12" s="3">
        <f t="shared" si="1"/>
        <v>62000</v>
      </c>
      <c r="E12" s="3"/>
      <c r="F12" s="3"/>
      <c r="G12" s="3"/>
      <c r="H12" s="3"/>
      <c r="I12" s="6" t="e">
        <f t="shared" ref="I12:I32" si="2">FIND("|",M12)</f>
        <v>#VALUE!</v>
      </c>
      <c r="J12" s="6">
        <f t="shared" ref="J12:J32" si="3">+IF(ISNUMBER(I12),I12,0)</f>
        <v>0</v>
      </c>
      <c r="K12" s="3" t="str">
        <f t="shared" ref="K12:K32" si="4">+MID(M12,J12+1,99)</f>
        <v>Married/CL</v>
      </c>
      <c r="M12" t="s">
        <v>22</v>
      </c>
      <c r="N12" s="2">
        <v>39000</v>
      </c>
      <c r="O12" s="2">
        <v>62000</v>
      </c>
      <c r="P12" s="2">
        <v>52000</v>
      </c>
    </row>
    <row r="13" spans="1:16" ht="14.55" x14ac:dyDescent="0.35">
      <c r="A13" s="4" t="str">
        <f t="shared" ref="A13:A32" si="5">+K13</f>
        <v>Single/Div/Widow</v>
      </c>
      <c r="B13" s="5">
        <f t="shared" si="0"/>
        <v>0.87096774193548387</v>
      </c>
      <c r="C13" s="3">
        <f t="shared" si="1"/>
        <v>27000</v>
      </c>
      <c r="D13" s="3">
        <f t="shared" si="1"/>
        <v>31000</v>
      </c>
      <c r="E13" s="3"/>
      <c r="F13" s="3"/>
      <c r="G13" s="3"/>
      <c r="H13" s="3"/>
      <c r="I13" s="6" t="e">
        <f t="shared" si="2"/>
        <v>#VALUE!</v>
      </c>
      <c r="J13" s="6">
        <v>0</v>
      </c>
      <c r="K13" s="3" t="str">
        <f t="shared" si="4"/>
        <v>Single/Div/Widow</v>
      </c>
      <c r="M13" t="s">
        <v>26</v>
      </c>
      <c r="N13" s="2">
        <v>27000</v>
      </c>
      <c r="O13" s="2">
        <v>31000</v>
      </c>
      <c r="P13" s="2">
        <v>29000</v>
      </c>
    </row>
    <row r="14" spans="1:16" ht="14.55" hidden="1" x14ac:dyDescent="0.35">
      <c r="A14" s="4" t="str">
        <f t="shared" si="5"/>
        <v/>
      </c>
      <c r="B14" s="5" t="e">
        <f t="shared" si="0"/>
        <v>#DIV/0!</v>
      </c>
      <c r="C14" s="3">
        <f t="shared" si="1"/>
        <v>0</v>
      </c>
      <c r="D14" s="3">
        <f t="shared" si="1"/>
        <v>0</v>
      </c>
      <c r="E14" s="3"/>
      <c r="F14" s="3"/>
      <c r="G14" s="3"/>
      <c r="H14" s="3"/>
      <c r="I14" s="6" t="e">
        <f t="shared" si="2"/>
        <v>#VALUE!</v>
      </c>
      <c r="J14" s="6">
        <f t="shared" si="3"/>
        <v>0</v>
      </c>
      <c r="K14" s="3" t="str">
        <f t="shared" si="4"/>
        <v/>
      </c>
    </row>
    <row r="15" spans="1:16" ht="14.55" hidden="1" x14ac:dyDescent="0.35">
      <c r="A15" s="4" t="str">
        <f t="shared" si="5"/>
        <v/>
      </c>
      <c r="B15" s="5" t="e">
        <f t="shared" si="0"/>
        <v>#DIV/0!</v>
      </c>
      <c r="C15" s="3">
        <f t="shared" si="1"/>
        <v>0</v>
      </c>
      <c r="D15" s="3">
        <f t="shared" si="1"/>
        <v>0</v>
      </c>
      <c r="E15" s="3"/>
      <c r="F15" s="3"/>
      <c r="G15" s="3"/>
      <c r="H15" s="3"/>
      <c r="I15" s="6" t="e">
        <f t="shared" si="2"/>
        <v>#VALUE!</v>
      </c>
      <c r="J15" s="6">
        <f t="shared" si="3"/>
        <v>0</v>
      </c>
      <c r="K15" s="3" t="str">
        <f t="shared" si="4"/>
        <v/>
      </c>
    </row>
    <row r="16" spans="1:16" ht="14.55" hidden="1" x14ac:dyDescent="0.35">
      <c r="A16" s="4" t="str">
        <f t="shared" si="5"/>
        <v/>
      </c>
      <c r="B16" s="5" t="e">
        <f t="shared" si="0"/>
        <v>#DIV/0!</v>
      </c>
      <c r="C16" s="3">
        <f t="shared" si="1"/>
        <v>0</v>
      </c>
      <c r="D16" s="3">
        <f t="shared" si="1"/>
        <v>0</v>
      </c>
      <c r="I16" s="6" t="e">
        <f t="shared" si="2"/>
        <v>#VALUE!</v>
      </c>
      <c r="J16" s="6">
        <f t="shared" si="3"/>
        <v>0</v>
      </c>
      <c r="K16" s="3" t="str">
        <f t="shared" si="4"/>
        <v/>
      </c>
    </row>
    <row r="17" spans="1:11" ht="14.55" hidden="1" x14ac:dyDescent="0.35">
      <c r="A17" s="4" t="str">
        <f t="shared" si="5"/>
        <v/>
      </c>
      <c r="B17" s="5" t="e">
        <f t="shared" si="0"/>
        <v>#DIV/0!</v>
      </c>
      <c r="C17" s="3">
        <f t="shared" si="1"/>
        <v>0</v>
      </c>
      <c r="D17" s="3">
        <f t="shared" si="1"/>
        <v>0</v>
      </c>
      <c r="I17" s="6" t="e">
        <f t="shared" si="2"/>
        <v>#VALUE!</v>
      </c>
      <c r="J17" s="6">
        <f t="shared" si="3"/>
        <v>0</v>
      </c>
      <c r="K17" s="3" t="str">
        <f t="shared" si="4"/>
        <v/>
      </c>
    </row>
    <row r="18" spans="1:11" ht="14.55" hidden="1" x14ac:dyDescent="0.35">
      <c r="A18" s="4" t="str">
        <f t="shared" si="5"/>
        <v/>
      </c>
      <c r="B18" s="5" t="e">
        <f t="shared" si="0"/>
        <v>#DIV/0!</v>
      </c>
      <c r="C18" s="3">
        <f t="shared" si="1"/>
        <v>0</v>
      </c>
      <c r="D18" s="3">
        <f t="shared" si="1"/>
        <v>0</v>
      </c>
      <c r="I18" s="6" t="e">
        <f t="shared" si="2"/>
        <v>#VALUE!</v>
      </c>
      <c r="J18" s="6">
        <f t="shared" si="3"/>
        <v>0</v>
      </c>
      <c r="K18" s="3" t="str">
        <f t="shared" si="4"/>
        <v/>
      </c>
    </row>
    <row r="19" spans="1:11" ht="14.55" hidden="1" x14ac:dyDescent="0.35">
      <c r="A19" s="4" t="str">
        <f t="shared" si="5"/>
        <v/>
      </c>
      <c r="B19" s="5" t="e">
        <f t="shared" si="0"/>
        <v>#DIV/0!</v>
      </c>
      <c r="C19" s="3">
        <f t="shared" si="1"/>
        <v>0</v>
      </c>
      <c r="D19" s="3">
        <f t="shared" si="1"/>
        <v>0</v>
      </c>
      <c r="I19" s="6" t="e">
        <f t="shared" si="2"/>
        <v>#VALUE!</v>
      </c>
      <c r="J19" s="6">
        <f t="shared" si="3"/>
        <v>0</v>
      </c>
      <c r="K19" s="3" t="str">
        <f t="shared" si="4"/>
        <v/>
      </c>
    </row>
    <row r="20" spans="1:11" ht="14.55" hidden="1" x14ac:dyDescent="0.35">
      <c r="A20" s="4" t="str">
        <f t="shared" si="5"/>
        <v/>
      </c>
      <c r="B20" s="5" t="e">
        <f t="shared" si="0"/>
        <v>#DIV/0!</v>
      </c>
      <c r="C20" s="3">
        <f t="shared" si="1"/>
        <v>0</v>
      </c>
      <c r="D20" s="3">
        <f t="shared" si="1"/>
        <v>0</v>
      </c>
      <c r="I20" s="6" t="e">
        <f t="shared" si="2"/>
        <v>#VALUE!</v>
      </c>
      <c r="J20" s="6">
        <f t="shared" si="3"/>
        <v>0</v>
      </c>
      <c r="K20" s="3" t="str">
        <f t="shared" si="4"/>
        <v/>
      </c>
    </row>
    <row r="21" spans="1:11" ht="14.55" hidden="1" x14ac:dyDescent="0.35">
      <c r="A21" s="4" t="str">
        <f t="shared" si="5"/>
        <v/>
      </c>
      <c r="B21" s="5" t="e">
        <f t="shared" si="0"/>
        <v>#DIV/0!</v>
      </c>
      <c r="C21" s="3">
        <f t="shared" si="1"/>
        <v>0</v>
      </c>
      <c r="D21" s="3">
        <f t="shared" si="1"/>
        <v>0</v>
      </c>
      <c r="I21" s="6" t="e">
        <f t="shared" si="2"/>
        <v>#VALUE!</v>
      </c>
      <c r="J21" s="6">
        <f t="shared" si="3"/>
        <v>0</v>
      </c>
      <c r="K21" s="3" t="str">
        <f t="shared" si="4"/>
        <v/>
      </c>
    </row>
    <row r="22" spans="1:11" ht="14.55" hidden="1" x14ac:dyDescent="0.35">
      <c r="A22" s="4" t="str">
        <f t="shared" si="5"/>
        <v/>
      </c>
      <c r="B22" s="5" t="e">
        <f t="shared" si="0"/>
        <v>#DIV/0!</v>
      </c>
      <c r="C22" s="3">
        <f t="shared" si="1"/>
        <v>0</v>
      </c>
      <c r="D22" s="3">
        <f t="shared" si="1"/>
        <v>0</v>
      </c>
      <c r="I22" s="6" t="e">
        <f t="shared" si="2"/>
        <v>#VALUE!</v>
      </c>
      <c r="J22" s="6">
        <f t="shared" si="3"/>
        <v>0</v>
      </c>
      <c r="K22" s="3" t="str">
        <f t="shared" si="4"/>
        <v/>
      </c>
    </row>
    <row r="23" spans="1:11" ht="14.55" hidden="1" x14ac:dyDescent="0.35">
      <c r="A23" s="4" t="str">
        <f t="shared" si="5"/>
        <v/>
      </c>
      <c r="B23" s="5" t="e">
        <f t="shared" si="0"/>
        <v>#DIV/0!</v>
      </c>
      <c r="C23" s="3">
        <f t="shared" si="1"/>
        <v>0</v>
      </c>
      <c r="D23" s="3">
        <f t="shared" si="1"/>
        <v>0</v>
      </c>
      <c r="I23" s="6" t="e">
        <f t="shared" si="2"/>
        <v>#VALUE!</v>
      </c>
      <c r="J23" s="6">
        <f t="shared" si="3"/>
        <v>0</v>
      </c>
      <c r="K23" s="3" t="str">
        <f t="shared" si="4"/>
        <v/>
      </c>
    </row>
    <row r="24" spans="1:11" ht="14.55" hidden="1" x14ac:dyDescent="0.35">
      <c r="A24" s="4" t="str">
        <f t="shared" si="5"/>
        <v/>
      </c>
      <c r="B24" s="5" t="e">
        <f t="shared" si="0"/>
        <v>#DIV/0!</v>
      </c>
      <c r="C24" s="3">
        <f t="shared" si="1"/>
        <v>0</v>
      </c>
      <c r="D24" s="3">
        <f t="shared" si="1"/>
        <v>0</v>
      </c>
      <c r="I24" s="6" t="e">
        <f t="shared" si="2"/>
        <v>#VALUE!</v>
      </c>
      <c r="J24" s="6">
        <f t="shared" si="3"/>
        <v>0</v>
      </c>
      <c r="K24" s="3" t="str">
        <f t="shared" si="4"/>
        <v/>
      </c>
    </row>
    <row r="25" spans="1:11" ht="14.55" hidden="1" x14ac:dyDescent="0.35">
      <c r="A25" s="4" t="str">
        <f t="shared" si="5"/>
        <v/>
      </c>
      <c r="B25" s="5" t="e">
        <f t="shared" si="0"/>
        <v>#DIV/0!</v>
      </c>
      <c r="C25" s="3">
        <f t="shared" si="1"/>
        <v>0</v>
      </c>
      <c r="D25" s="3">
        <f t="shared" si="1"/>
        <v>0</v>
      </c>
      <c r="I25" s="6" t="e">
        <f t="shared" si="2"/>
        <v>#VALUE!</v>
      </c>
      <c r="J25" s="6">
        <f t="shared" si="3"/>
        <v>0</v>
      </c>
      <c r="K25" s="3" t="str">
        <f t="shared" si="4"/>
        <v/>
      </c>
    </row>
    <row r="26" spans="1:11" ht="14.55" hidden="1" x14ac:dyDescent="0.35">
      <c r="A26" s="4" t="str">
        <f t="shared" si="5"/>
        <v/>
      </c>
      <c r="B26" s="5" t="e">
        <f t="shared" si="0"/>
        <v>#DIV/0!</v>
      </c>
      <c r="C26" s="3">
        <f t="shared" si="1"/>
        <v>0</v>
      </c>
      <c r="D26" s="3">
        <f t="shared" si="1"/>
        <v>0</v>
      </c>
      <c r="I26" s="6" t="e">
        <f t="shared" si="2"/>
        <v>#VALUE!</v>
      </c>
      <c r="J26" s="6">
        <f t="shared" si="3"/>
        <v>0</v>
      </c>
      <c r="K26" s="3" t="str">
        <f t="shared" si="4"/>
        <v/>
      </c>
    </row>
    <row r="27" spans="1:11" ht="14.55" hidden="1" x14ac:dyDescent="0.35">
      <c r="A27" s="4" t="str">
        <f t="shared" si="5"/>
        <v/>
      </c>
      <c r="B27" s="5" t="e">
        <f t="shared" si="0"/>
        <v>#DIV/0!</v>
      </c>
      <c r="C27" s="3">
        <f t="shared" si="1"/>
        <v>0</v>
      </c>
      <c r="D27" s="3">
        <f t="shared" si="1"/>
        <v>0</v>
      </c>
      <c r="I27" s="6" t="e">
        <f t="shared" si="2"/>
        <v>#VALUE!</v>
      </c>
      <c r="J27" s="6">
        <f t="shared" si="3"/>
        <v>0</v>
      </c>
      <c r="K27" s="3" t="str">
        <f t="shared" si="4"/>
        <v/>
      </c>
    </row>
    <row r="28" spans="1:11" ht="14.55" hidden="1" x14ac:dyDescent="0.35">
      <c r="A28" s="4" t="str">
        <f t="shared" si="5"/>
        <v/>
      </c>
      <c r="B28" s="5" t="e">
        <f t="shared" si="0"/>
        <v>#DIV/0!</v>
      </c>
      <c r="C28" s="3">
        <f t="shared" ref="C28:D32" si="6">+N28</f>
        <v>0</v>
      </c>
      <c r="D28" s="3">
        <f t="shared" si="6"/>
        <v>0</v>
      </c>
      <c r="I28" s="6" t="e">
        <f t="shared" si="2"/>
        <v>#VALUE!</v>
      </c>
      <c r="J28" s="6">
        <f t="shared" si="3"/>
        <v>0</v>
      </c>
      <c r="K28" s="3" t="str">
        <f t="shared" si="4"/>
        <v/>
      </c>
    </row>
    <row r="29" spans="1:11" ht="14.55" hidden="1" x14ac:dyDescent="0.35">
      <c r="A29" s="4" t="str">
        <f t="shared" si="5"/>
        <v/>
      </c>
      <c r="B29" s="5" t="e">
        <f t="shared" si="0"/>
        <v>#DIV/0!</v>
      </c>
      <c r="C29" s="3">
        <f t="shared" si="6"/>
        <v>0</v>
      </c>
      <c r="D29" s="3">
        <f t="shared" si="6"/>
        <v>0</v>
      </c>
      <c r="I29" s="6" t="e">
        <f t="shared" si="2"/>
        <v>#VALUE!</v>
      </c>
      <c r="J29" s="6">
        <f t="shared" si="3"/>
        <v>0</v>
      </c>
      <c r="K29" s="3" t="str">
        <f t="shared" si="4"/>
        <v/>
      </c>
    </row>
    <row r="30" spans="1:11" ht="14.55" hidden="1" x14ac:dyDescent="0.35">
      <c r="A30" s="4" t="str">
        <f t="shared" si="5"/>
        <v/>
      </c>
      <c r="B30" s="5" t="e">
        <f t="shared" si="0"/>
        <v>#DIV/0!</v>
      </c>
      <c r="C30" s="3">
        <f t="shared" si="6"/>
        <v>0</v>
      </c>
      <c r="D30" s="3">
        <f t="shared" si="6"/>
        <v>0</v>
      </c>
      <c r="I30" s="6" t="e">
        <f t="shared" si="2"/>
        <v>#VALUE!</v>
      </c>
      <c r="J30" s="6">
        <f t="shared" si="3"/>
        <v>0</v>
      </c>
      <c r="K30" s="3" t="str">
        <f t="shared" si="4"/>
        <v/>
      </c>
    </row>
    <row r="31" spans="1:11" ht="14.55" hidden="1" x14ac:dyDescent="0.35">
      <c r="A31" s="4" t="str">
        <f t="shared" si="5"/>
        <v/>
      </c>
      <c r="B31" s="5" t="e">
        <f t="shared" si="0"/>
        <v>#DIV/0!</v>
      </c>
      <c r="C31" s="3">
        <f t="shared" si="6"/>
        <v>0</v>
      </c>
      <c r="D31" s="3">
        <f t="shared" si="6"/>
        <v>0</v>
      </c>
      <c r="I31" s="6" t="e">
        <f t="shared" si="2"/>
        <v>#VALUE!</v>
      </c>
      <c r="J31" s="6">
        <f t="shared" si="3"/>
        <v>0</v>
      </c>
      <c r="K31" s="3" t="str">
        <f t="shared" si="4"/>
        <v/>
      </c>
    </row>
    <row r="32" spans="1:11" ht="14.55" hidden="1" x14ac:dyDescent="0.35">
      <c r="A32" s="4" t="str">
        <f t="shared" si="5"/>
        <v/>
      </c>
      <c r="B32" s="5" t="e">
        <f t="shared" si="0"/>
        <v>#DIV/0!</v>
      </c>
      <c r="C32" s="3">
        <f t="shared" si="6"/>
        <v>0</v>
      </c>
      <c r="D32" s="3">
        <f t="shared" si="6"/>
        <v>0</v>
      </c>
      <c r="I32" s="6" t="e">
        <f t="shared" si="2"/>
        <v>#VALUE!</v>
      </c>
      <c r="J32" s="6">
        <f t="shared" si="3"/>
        <v>0</v>
      </c>
      <c r="K32" s="3" t="str">
        <f t="shared" si="4"/>
        <v/>
      </c>
    </row>
    <row r="33" spans="9:11" ht="14.55" x14ac:dyDescent="0.35">
      <c r="I33" s="6"/>
      <c r="J33" s="6"/>
      <c r="K33" s="3"/>
    </row>
    <row r="34" spans="9:11" ht="14.55" x14ac:dyDescent="0.35">
      <c r="I34" s="6"/>
      <c r="J34" s="6"/>
      <c r="K34" s="3"/>
    </row>
    <row r="35" spans="9:11" ht="14.55" x14ac:dyDescent="0.35">
      <c r="I35" s="6"/>
      <c r="J35" s="6"/>
      <c r="K35" s="3"/>
    </row>
    <row r="58" spans="1:1" x14ac:dyDescent="0.3">
      <c r="A58" t="s">
        <v>60</v>
      </c>
    </row>
  </sheetData>
  <printOptions horizontalCentered="1" gridLines="1"/>
  <pageMargins left="0.70866141732283472" right="0.70866141732283472" top="0.74803149606299213" bottom="0.74803149606299213" header="0.31496062992125984" footer="0.31496062992125984"/>
  <pageSetup scale="67" fitToHeight="0" orientation="landscape" r:id="rId2"/>
  <headerFooter>
    <oddHeader>Page &amp;P&amp;RSlid_Tables_All_Earnings - V3 - 2011.xlsx (Slid_Tables_All_Earnings - V3 - 2011).xlsx</oddHeader>
    <oddFooter>&amp;A</oddFooter>
  </headerFooter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topLeftCell="A4" workbookViewId="0">
      <selection activeCell="D33" sqref="D33"/>
    </sheetView>
  </sheetViews>
  <sheetFormatPr defaultRowHeight="14.4" x14ac:dyDescent="0.3"/>
  <cols>
    <col min="1" max="1" width="29.21875" customWidth="1"/>
    <col min="3" max="4" width="9.5546875" bestFit="1" customWidth="1"/>
    <col min="5" max="11" width="9.5546875" customWidth="1"/>
    <col min="13" max="13" width="22.109375" bestFit="1" customWidth="1"/>
    <col min="14" max="14" width="11.77734375" customWidth="1"/>
    <col min="15" max="16" width="5.77734375" customWidth="1"/>
    <col min="17" max="17" width="10.77734375" bestFit="1" customWidth="1"/>
  </cols>
  <sheetData>
    <row r="1" spans="1:16" ht="14.55" x14ac:dyDescent="0.35">
      <c r="A1" t="s">
        <v>57</v>
      </c>
    </row>
    <row r="2" spans="1:16" ht="14.55" x14ac:dyDescent="0.35">
      <c r="A2" t="s">
        <v>58</v>
      </c>
    </row>
    <row r="3" spans="1:16" ht="14.55" x14ac:dyDescent="0.35">
      <c r="A3" t="s">
        <v>183</v>
      </c>
    </row>
    <row r="4" spans="1:16" ht="14.55" x14ac:dyDescent="0.35">
      <c r="A4" t="str">
        <f>+VLOOKUP(N7,Labels!$A$1:$B$99,2)</f>
        <v>Immigrant</v>
      </c>
    </row>
    <row r="6" spans="1:16" ht="14.55" x14ac:dyDescent="0.35">
      <c r="M6" s="1" t="s">
        <v>2</v>
      </c>
      <c r="N6" t="s">
        <v>52</v>
      </c>
    </row>
    <row r="7" spans="1:16" ht="14.55" x14ac:dyDescent="0.35">
      <c r="A7" t="str">
        <f>"Average "&amp;A2&amp;" For Ontarians "&amp;A3&amp;" by "&amp;A4</f>
        <v>Average Annual Earnings For Ontarians All With Some Earnings; 2011 by Immigrant</v>
      </c>
      <c r="M7" s="1" t="s">
        <v>17</v>
      </c>
      <c r="N7" t="s">
        <v>72</v>
      </c>
    </row>
    <row r="9" spans="1:16" ht="14.55" x14ac:dyDescent="0.35">
      <c r="M9" s="1" t="s">
        <v>54</v>
      </c>
      <c r="N9" s="1" t="s">
        <v>4</v>
      </c>
    </row>
    <row r="10" spans="1:16" ht="14.55" x14ac:dyDescent="0.35">
      <c r="C10" t="s">
        <v>40</v>
      </c>
      <c r="D10" t="s">
        <v>41</v>
      </c>
      <c r="M10" s="1" t="s">
        <v>0</v>
      </c>
      <c r="N10" t="s">
        <v>40</v>
      </c>
      <c r="O10" t="s">
        <v>41</v>
      </c>
    </row>
    <row r="11" spans="1:16" ht="14.55" x14ac:dyDescent="0.35">
      <c r="A11" s="4" t="s">
        <v>123</v>
      </c>
      <c r="B11" s="5">
        <f t="shared" ref="B11:B32" si="0">+C11/D11</f>
        <v>0.68</v>
      </c>
      <c r="C11" s="3">
        <f>+N11</f>
        <v>34000</v>
      </c>
      <c r="D11" s="3">
        <f>+O11</f>
        <v>50000</v>
      </c>
      <c r="E11" s="3"/>
      <c r="F11" s="3"/>
      <c r="G11" s="3"/>
      <c r="H11" s="3"/>
      <c r="I11" s="6" t="e">
        <f>FIND("|",M11)</f>
        <v>#VALUE!</v>
      </c>
      <c r="J11" s="6">
        <v>0</v>
      </c>
      <c r="K11" s="3" t="str">
        <f>+MID(M11,J11+1,99)</f>
        <v/>
      </c>
      <c r="N11" s="2">
        <v>34000</v>
      </c>
      <c r="O11" s="2">
        <v>50000</v>
      </c>
      <c r="P11" s="2">
        <v>42000</v>
      </c>
    </row>
    <row r="12" spans="1:16" ht="14.55" x14ac:dyDescent="0.35">
      <c r="A12" s="4" t="str">
        <f>+K12</f>
        <v>Immigrant</v>
      </c>
      <c r="B12" s="5">
        <f t="shared" si="0"/>
        <v>0.70833333333333337</v>
      </c>
      <c r="C12" s="3">
        <f t="shared" ref="C12:D27" si="1">+N12</f>
        <v>34000</v>
      </c>
      <c r="D12" s="3">
        <f t="shared" si="1"/>
        <v>48000</v>
      </c>
      <c r="E12" s="3"/>
      <c r="F12" s="3"/>
      <c r="G12" s="3"/>
      <c r="H12" s="3"/>
      <c r="I12" s="6" t="e">
        <f t="shared" ref="I12:I32" si="2">FIND("|",M12)</f>
        <v>#VALUE!</v>
      </c>
      <c r="J12" s="6">
        <f t="shared" ref="J12:J32" si="3">+IF(ISNUMBER(I12),I12,0)</f>
        <v>0</v>
      </c>
      <c r="K12" s="3" t="str">
        <f t="shared" ref="K12:K32" si="4">+MID(M12,J12+1,99)</f>
        <v>Immigrant</v>
      </c>
      <c r="M12" t="s">
        <v>72</v>
      </c>
      <c r="N12" s="2">
        <v>34000</v>
      </c>
      <c r="O12" s="2">
        <v>48000</v>
      </c>
      <c r="P12" s="2">
        <v>41000</v>
      </c>
    </row>
    <row r="13" spans="1:16" ht="14.55" x14ac:dyDescent="0.35">
      <c r="A13" s="4" t="str">
        <f t="shared" ref="A13:A32" si="5">+K13</f>
        <v>Not Immigrant</v>
      </c>
      <c r="B13" s="5">
        <f t="shared" si="0"/>
        <v>0.66666666666666663</v>
      </c>
      <c r="C13" s="3">
        <f t="shared" si="1"/>
        <v>34000</v>
      </c>
      <c r="D13" s="3">
        <f t="shared" si="1"/>
        <v>51000</v>
      </c>
      <c r="E13" s="3"/>
      <c r="F13" s="3"/>
      <c r="G13" s="3"/>
      <c r="H13" s="3"/>
      <c r="I13" s="6" t="e">
        <f t="shared" si="2"/>
        <v>#VALUE!</v>
      </c>
      <c r="J13" s="6">
        <v>0</v>
      </c>
      <c r="K13" s="3" t="str">
        <f t="shared" si="4"/>
        <v>Not Immigrant</v>
      </c>
      <c r="M13" t="s">
        <v>177</v>
      </c>
      <c r="N13" s="2">
        <v>34000</v>
      </c>
      <c r="O13" s="2">
        <v>51000</v>
      </c>
      <c r="P13" s="2">
        <v>43000</v>
      </c>
    </row>
    <row r="14" spans="1:16" ht="14.55" hidden="1" x14ac:dyDescent="0.35">
      <c r="A14" s="4" t="str">
        <f t="shared" si="5"/>
        <v/>
      </c>
      <c r="B14" s="5" t="e">
        <f t="shared" si="0"/>
        <v>#DIV/0!</v>
      </c>
      <c r="C14" s="3">
        <f t="shared" si="1"/>
        <v>0</v>
      </c>
      <c r="D14" s="3">
        <f t="shared" si="1"/>
        <v>0</v>
      </c>
      <c r="E14" s="3"/>
      <c r="F14" s="3"/>
      <c r="G14" s="3"/>
      <c r="H14" s="3"/>
      <c r="I14" s="6" t="e">
        <f t="shared" si="2"/>
        <v>#VALUE!</v>
      </c>
      <c r="J14" s="6">
        <f t="shared" si="3"/>
        <v>0</v>
      </c>
      <c r="K14" s="3" t="str">
        <f t="shared" si="4"/>
        <v/>
      </c>
    </row>
    <row r="15" spans="1:16" ht="14.55" hidden="1" x14ac:dyDescent="0.35">
      <c r="A15" s="4" t="str">
        <f t="shared" si="5"/>
        <v/>
      </c>
      <c r="B15" s="5" t="e">
        <f t="shared" si="0"/>
        <v>#DIV/0!</v>
      </c>
      <c r="C15" s="3">
        <f t="shared" si="1"/>
        <v>0</v>
      </c>
      <c r="D15" s="3">
        <f t="shared" si="1"/>
        <v>0</v>
      </c>
      <c r="E15" s="3"/>
      <c r="F15" s="3"/>
      <c r="G15" s="3"/>
      <c r="H15" s="3"/>
      <c r="I15" s="6" t="e">
        <f t="shared" si="2"/>
        <v>#VALUE!</v>
      </c>
      <c r="J15" s="6">
        <f t="shared" si="3"/>
        <v>0</v>
      </c>
      <c r="K15" s="3" t="str">
        <f t="shared" si="4"/>
        <v/>
      </c>
    </row>
    <row r="16" spans="1:16" ht="14.55" hidden="1" x14ac:dyDescent="0.35">
      <c r="A16" s="4" t="str">
        <f t="shared" si="5"/>
        <v/>
      </c>
      <c r="B16" s="5" t="e">
        <f t="shared" si="0"/>
        <v>#DIV/0!</v>
      </c>
      <c r="C16" s="3">
        <f t="shared" si="1"/>
        <v>0</v>
      </c>
      <c r="D16" s="3">
        <f t="shared" si="1"/>
        <v>0</v>
      </c>
      <c r="I16" s="6" t="e">
        <f t="shared" si="2"/>
        <v>#VALUE!</v>
      </c>
      <c r="J16" s="6">
        <f t="shared" si="3"/>
        <v>0</v>
      </c>
      <c r="K16" s="3" t="str">
        <f t="shared" si="4"/>
        <v/>
      </c>
    </row>
    <row r="17" spans="1:11" ht="14.55" hidden="1" x14ac:dyDescent="0.35">
      <c r="A17" s="4" t="str">
        <f t="shared" si="5"/>
        <v/>
      </c>
      <c r="B17" s="5" t="e">
        <f t="shared" si="0"/>
        <v>#DIV/0!</v>
      </c>
      <c r="C17" s="3">
        <f t="shared" si="1"/>
        <v>0</v>
      </c>
      <c r="D17" s="3">
        <f t="shared" si="1"/>
        <v>0</v>
      </c>
      <c r="I17" s="6" t="e">
        <f t="shared" si="2"/>
        <v>#VALUE!</v>
      </c>
      <c r="J17" s="6">
        <f t="shared" si="3"/>
        <v>0</v>
      </c>
      <c r="K17" s="3" t="str">
        <f t="shared" si="4"/>
        <v/>
      </c>
    </row>
    <row r="18" spans="1:11" ht="14.55" hidden="1" x14ac:dyDescent="0.35">
      <c r="A18" s="4" t="str">
        <f t="shared" si="5"/>
        <v/>
      </c>
      <c r="B18" s="5" t="e">
        <f t="shared" si="0"/>
        <v>#DIV/0!</v>
      </c>
      <c r="C18" s="3">
        <f t="shared" si="1"/>
        <v>0</v>
      </c>
      <c r="D18" s="3">
        <f t="shared" si="1"/>
        <v>0</v>
      </c>
      <c r="I18" s="6" t="e">
        <f t="shared" si="2"/>
        <v>#VALUE!</v>
      </c>
      <c r="J18" s="6">
        <f t="shared" si="3"/>
        <v>0</v>
      </c>
      <c r="K18" s="3" t="str">
        <f t="shared" si="4"/>
        <v/>
      </c>
    </row>
    <row r="19" spans="1:11" ht="14.55" hidden="1" x14ac:dyDescent="0.35">
      <c r="A19" s="4" t="str">
        <f t="shared" si="5"/>
        <v/>
      </c>
      <c r="B19" s="5" t="e">
        <f t="shared" si="0"/>
        <v>#DIV/0!</v>
      </c>
      <c r="C19" s="3">
        <f t="shared" si="1"/>
        <v>0</v>
      </c>
      <c r="D19" s="3">
        <f t="shared" si="1"/>
        <v>0</v>
      </c>
      <c r="I19" s="6" t="e">
        <f t="shared" si="2"/>
        <v>#VALUE!</v>
      </c>
      <c r="J19" s="6">
        <f t="shared" si="3"/>
        <v>0</v>
      </c>
      <c r="K19" s="3" t="str">
        <f t="shared" si="4"/>
        <v/>
      </c>
    </row>
    <row r="20" spans="1:11" ht="14.55" hidden="1" x14ac:dyDescent="0.35">
      <c r="A20" s="4" t="str">
        <f t="shared" si="5"/>
        <v/>
      </c>
      <c r="B20" s="5" t="e">
        <f t="shared" si="0"/>
        <v>#DIV/0!</v>
      </c>
      <c r="C20" s="3">
        <f t="shared" si="1"/>
        <v>0</v>
      </c>
      <c r="D20" s="3">
        <f t="shared" si="1"/>
        <v>0</v>
      </c>
      <c r="I20" s="6" t="e">
        <f t="shared" si="2"/>
        <v>#VALUE!</v>
      </c>
      <c r="J20" s="6">
        <f t="shared" si="3"/>
        <v>0</v>
      </c>
      <c r="K20" s="3" t="str">
        <f t="shared" si="4"/>
        <v/>
      </c>
    </row>
    <row r="21" spans="1:11" ht="14.55" hidden="1" x14ac:dyDescent="0.35">
      <c r="A21" s="4" t="str">
        <f t="shared" si="5"/>
        <v/>
      </c>
      <c r="B21" s="5" t="e">
        <f t="shared" si="0"/>
        <v>#DIV/0!</v>
      </c>
      <c r="C21" s="3">
        <f t="shared" si="1"/>
        <v>0</v>
      </c>
      <c r="D21" s="3">
        <f t="shared" si="1"/>
        <v>0</v>
      </c>
      <c r="I21" s="6" t="e">
        <f t="shared" si="2"/>
        <v>#VALUE!</v>
      </c>
      <c r="J21" s="6">
        <f t="shared" si="3"/>
        <v>0</v>
      </c>
      <c r="K21" s="3" t="str">
        <f t="shared" si="4"/>
        <v/>
      </c>
    </row>
    <row r="22" spans="1:11" ht="14.55" hidden="1" x14ac:dyDescent="0.35">
      <c r="A22" s="4" t="str">
        <f t="shared" si="5"/>
        <v/>
      </c>
      <c r="B22" s="5" t="e">
        <f t="shared" si="0"/>
        <v>#DIV/0!</v>
      </c>
      <c r="C22" s="3">
        <f t="shared" si="1"/>
        <v>0</v>
      </c>
      <c r="D22" s="3">
        <f t="shared" si="1"/>
        <v>0</v>
      </c>
      <c r="I22" s="6" t="e">
        <f t="shared" si="2"/>
        <v>#VALUE!</v>
      </c>
      <c r="J22" s="6">
        <f t="shared" si="3"/>
        <v>0</v>
      </c>
      <c r="K22" s="3" t="str">
        <f t="shared" si="4"/>
        <v/>
      </c>
    </row>
    <row r="23" spans="1:11" ht="14.55" hidden="1" x14ac:dyDescent="0.35">
      <c r="A23" s="4" t="str">
        <f t="shared" si="5"/>
        <v/>
      </c>
      <c r="B23" s="5" t="e">
        <f t="shared" si="0"/>
        <v>#DIV/0!</v>
      </c>
      <c r="C23" s="3">
        <f t="shared" si="1"/>
        <v>0</v>
      </c>
      <c r="D23" s="3">
        <f t="shared" si="1"/>
        <v>0</v>
      </c>
      <c r="I23" s="6" t="e">
        <f t="shared" si="2"/>
        <v>#VALUE!</v>
      </c>
      <c r="J23" s="6">
        <f t="shared" si="3"/>
        <v>0</v>
      </c>
      <c r="K23" s="3" t="str">
        <f t="shared" si="4"/>
        <v/>
      </c>
    </row>
    <row r="24" spans="1:11" ht="14.55" hidden="1" x14ac:dyDescent="0.35">
      <c r="A24" s="4" t="str">
        <f t="shared" si="5"/>
        <v/>
      </c>
      <c r="B24" s="5" t="e">
        <f t="shared" si="0"/>
        <v>#DIV/0!</v>
      </c>
      <c r="C24" s="3">
        <f t="shared" si="1"/>
        <v>0</v>
      </c>
      <c r="D24" s="3">
        <f t="shared" si="1"/>
        <v>0</v>
      </c>
      <c r="I24" s="6" t="e">
        <f t="shared" si="2"/>
        <v>#VALUE!</v>
      </c>
      <c r="J24" s="6">
        <f t="shared" si="3"/>
        <v>0</v>
      </c>
      <c r="K24" s="3" t="str">
        <f t="shared" si="4"/>
        <v/>
      </c>
    </row>
    <row r="25" spans="1:11" ht="14.55" hidden="1" x14ac:dyDescent="0.35">
      <c r="A25" s="4" t="str">
        <f t="shared" si="5"/>
        <v/>
      </c>
      <c r="B25" s="5" t="e">
        <f t="shared" si="0"/>
        <v>#DIV/0!</v>
      </c>
      <c r="C25" s="3">
        <f t="shared" si="1"/>
        <v>0</v>
      </c>
      <c r="D25" s="3">
        <f t="shared" si="1"/>
        <v>0</v>
      </c>
      <c r="I25" s="6" t="e">
        <f t="shared" si="2"/>
        <v>#VALUE!</v>
      </c>
      <c r="J25" s="6">
        <f t="shared" si="3"/>
        <v>0</v>
      </c>
      <c r="K25" s="3" t="str">
        <f t="shared" si="4"/>
        <v/>
      </c>
    </row>
    <row r="26" spans="1:11" ht="14.55" hidden="1" x14ac:dyDescent="0.35">
      <c r="A26" s="4" t="str">
        <f t="shared" si="5"/>
        <v/>
      </c>
      <c r="B26" s="5" t="e">
        <f t="shared" si="0"/>
        <v>#DIV/0!</v>
      </c>
      <c r="C26" s="3">
        <f t="shared" si="1"/>
        <v>0</v>
      </c>
      <c r="D26" s="3">
        <f t="shared" si="1"/>
        <v>0</v>
      </c>
      <c r="I26" s="6" t="e">
        <f t="shared" si="2"/>
        <v>#VALUE!</v>
      </c>
      <c r="J26" s="6">
        <f t="shared" si="3"/>
        <v>0</v>
      </c>
      <c r="K26" s="3" t="str">
        <f t="shared" si="4"/>
        <v/>
      </c>
    </row>
    <row r="27" spans="1:11" ht="14.55" hidden="1" x14ac:dyDescent="0.35">
      <c r="A27" s="4" t="str">
        <f t="shared" si="5"/>
        <v/>
      </c>
      <c r="B27" s="5" t="e">
        <f t="shared" si="0"/>
        <v>#DIV/0!</v>
      </c>
      <c r="C27" s="3">
        <f t="shared" si="1"/>
        <v>0</v>
      </c>
      <c r="D27" s="3">
        <f t="shared" si="1"/>
        <v>0</v>
      </c>
      <c r="I27" s="6" t="e">
        <f t="shared" si="2"/>
        <v>#VALUE!</v>
      </c>
      <c r="J27" s="6">
        <f t="shared" si="3"/>
        <v>0</v>
      </c>
      <c r="K27" s="3" t="str">
        <f t="shared" si="4"/>
        <v/>
      </c>
    </row>
    <row r="28" spans="1:11" ht="14.55" hidden="1" x14ac:dyDescent="0.35">
      <c r="A28" s="4" t="str">
        <f t="shared" si="5"/>
        <v/>
      </c>
      <c r="B28" s="5" t="e">
        <f t="shared" si="0"/>
        <v>#DIV/0!</v>
      </c>
      <c r="C28" s="3">
        <f t="shared" ref="C28:D32" si="6">+N28</f>
        <v>0</v>
      </c>
      <c r="D28" s="3">
        <f t="shared" si="6"/>
        <v>0</v>
      </c>
      <c r="I28" s="6" t="e">
        <f t="shared" si="2"/>
        <v>#VALUE!</v>
      </c>
      <c r="J28" s="6">
        <f t="shared" si="3"/>
        <v>0</v>
      </c>
      <c r="K28" s="3" t="str">
        <f t="shared" si="4"/>
        <v/>
      </c>
    </row>
    <row r="29" spans="1:11" ht="14.55" hidden="1" x14ac:dyDescent="0.35">
      <c r="A29" s="4" t="str">
        <f t="shared" si="5"/>
        <v/>
      </c>
      <c r="B29" s="5" t="e">
        <f t="shared" si="0"/>
        <v>#DIV/0!</v>
      </c>
      <c r="C29" s="3">
        <f t="shared" si="6"/>
        <v>0</v>
      </c>
      <c r="D29" s="3">
        <f t="shared" si="6"/>
        <v>0</v>
      </c>
      <c r="I29" s="6" t="e">
        <f t="shared" si="2"/>
        <v>#VALUE!</v>
      </c>
      <c r="J29" s="6">
        <f t="shared" si="3"/>
        <v>0</v>
      </c>
      <c r="K29" s="3" t="str">
        <f t="shared" si="4"/>
        <v/>
      </c>
    </row>
    <row r="30" spans="1:11" ht="14.55" hidden="1" x14ac:dyDescent="0.35">
      <c r="A30" s="4" t="str">
        <f t="shared" si="5"/>
        <v/>
      </c>
      <c r="B30" s="5" t="e">
        <f t="shared" si="0"/>
        <v>#DIV/0!</v>
      </c>
      <c r="C30" s="3">
        <f t="shared" si="6"/>
        <v>0</v>
      </c>
      <c r="D30" s="3">
        <f t="shared" si="6"/>
        <v>0</v>
      </c>
      <c r="I30" s="6" t="e">
        <f t="shared" si="2"/>
        <v>#VALUE!</v>
      </c>
      <c r="J30" s="6">
        <f t="shared" si="3"/>
        <v>0</v>
      </c>
      <c r="K30" s="3" t="str">
        <f t="shared" si="4"/>
        <v/>
      </c>
    </row>
    <row r="31" spans="1:11" ht="14.55" hidden="1" x14ac:dyDescent="0.35">
      <c r="A31" s="4" t="str">
        <f t="shared" si="5"/>
        <v/>
      </c>
      <c r="B31" s="5" t="e">
        <f t="shared" si="0"/>
        <v>#DIV/0!</v>
      </c>
      <c r="C31" s="3">
        <f t="shared" si="6"/>
        <v>0</v>
      </c>
      <c r="D31" s="3">
        <f t="shared" si="6"/>
        <v>0</v>
      </c>
      <c r="I31" s="6" t="e">
        <f t="shared" si="2"/>
        <v>#VALUE!</v>
      </c>
      <c r="J31" s="6">
        <f t="shared" si="3"/>
        <v>0</v>
      </c>
      <c r="K31" s="3" t="str">
        <f t="shared" si="4"/>
        <v/>
      </c>
    </row>
    <row r="32" spans="1:11" ht="14.55" hidden="1" x14ac:dyDescent="0.35">
      <c r="A32" s="4" t="str">
        <f t="shared" si="5"/>
        <v/>
      </c>
      <c r="B32" s="5" t="e">
        <f t="shared" si="0"/>
        <v>#DIV/0!</v>
      </c>
      <c r="C32" s="3">
        <f t="shared" si="6"/>
        <v>0</v>
      </c>
      <c r="D32" s="3">
        <f t="shared" si="6"/>
        <v>0</v>
      </c>
      <c r="I32" s="6" t="e">
        <f t="shared" si="2"/>
        <v>#VALUE!</v>
      </c>
      <c r="J32" s="6">
        <f t="shared" si="3"/>
        <v>0</v>
      </c>
      <c r="K32" s="3" t="str">
        <f t="shared" si="4"/>
        <v/>
      </c>
    </row>
    <row r="33" spans="9:11" ht="14.55" x14ac:dyDescent="0.35">
      <c r="I33" s="6"/>
      <c r="J33" s="6"/>
      <c r="K33" s="3"/>
    </row>
    <row r="34" spans="9:11" ht="14.55" x14ac:dyDescent="0.35">
      <c r="I34" s="6"/>
      <c r="J34" s="6"/>
      <c r="K34" s="3"/>
    </row>
    <row r="35" spans="9:11" ht="14.55" x14ac:dyDescent="0.35">
      <c r="I35" s="6"/>
      <c r="J35" s="6"/>
      <c r="K35" s="3"/>
    </row>
    <row r="58" spans="1:1" x14ac:dyDescent="0.3">
      <c r="A58" t="s">
        <v>60</v>
      </c>
    </row>
  </sheetData>
  <printOptions horizontalCentered="1" gridLines="1"/>
  <pageMargins left="0.70866141732283472" right="0.70866141732283472" top="0.74803149606299213" bottom="0.74803149606299213" header="0.31496062992125984" footer="0.31496062992125984"/>
  <pageSetup scale="68" fitToHeight="0" orientation="landscape" r:id="rId2"/>
  <headerFooter>
    <oddHeader>Page &amp;P&amp;RSlid_Tables_All_Earnings - V3 - 2011.xlsx (Slid_Tables_All_Earnings - V3 - 2011).xlsx</oddHeader>
    <oddFooter>&amp;A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3 6 e 7 5 5 c a - f 0 a 1 - 4 8 2 d - 8 9 c a - c 0 7 c 7 1 c f f 0 d a "   x m l n s = " h t t p : / / s c h e m a s . m i c r o s o f t . c o m / D a t a M a s h u p " > A A A A A D 0 F A A B Q S w M E F A A C A A g A C W R m R x G 3 T f u q A A A A + g A A A B I A H A B D b 2 5 m a W c v U G F j a 2 F n Z S 5 4 b W w g o h g A K K A U A A A A A A A A A A A A A A A A A A A A A A A A A A A A h Y / B C o J A G I R f R f b u v + t q Y v K 7 E l 4 T g i C 6 i m 6 6 p G v o 2 v p u H X q k X q G g j G 7 d Z o b 5 Y O Z x u 2 M 6 d 6 1 z l c O o e p 0 Q D x h x p C 7 7 S u k 6 I Z M 5 u R F J B e 6 K 8 l z U 0 n m V 9 R j P o 0 p I Y 8 w l p t R a C 9 a H f q g p Z 8 y j x 3 y 7 L x v Z F a 7 S o y l 0 K c m X q v 5 T R O D h P U Z w 4 C E E H o + A B x z p E m O u 9 K I 9 W I H P 1 y E w p D 8 x Z l N r p k E K q d 1 s g 3 S x S D 8 / x B N Q S w M E F A A C A A g A C W R m R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l k Z k f 7 W + 3 a M Q I A A F I G A A A T A B w A R m 9 y b X V s Y X M v U 2 V j d G l v b j E u b S C i G A A o o B Q A A A A A A A A A A A A A A A A A A A A A A A A A A A C N V F 1 v m z A U f Y + U / 2 C x F y K x a I n W P a z K A w O S I S U k 4 y N d 1 F S W Q 7 z E k 7 E r b L p V V f 7 7 D H Q j q 2 k o L 4 h 7 z r 3 3 + O J 7 B E 4 l 4 Q x E 9 X t 0 3 e / 1 e + K I c r w H g p I 9 t D 0 Y o x 3 F A k Z z 3 4 X T e L o B E 0 C x 7 P e A e i J e 5 C l W E U c 8 D F 2 e F h l m 0 p w S i o c O Z 1 J 9 C N O 4 + b y F q 5 z / V D 3 E 1 u E 5 I + I I 3 g O 7 O I D x h 9 H V N o x D e 1 u W 3 4 a e K K g i v d Z 6 m I o H Y 2 D d u p i S j E i c T w z L s D y W 8 j 1 h h 8 l o f D W + G 1 i 1 t H e G 6 p l x q U 7 y F a M 9 z o W h d F Y V h 8 / I c 9 y s T 9 E k O k f E D i o v f r z H T V K c I y Z + 8 D x z O C 0 y V o L C b O l i P T 0 Z L l G D E G q i h g W k I g K J f 8 u T B c 4 Q u E a 0 w B o + R z t M t W i l Q I u G B Y M V X 2 j Q x r N D F f S Z / P R x W E q t o p H 3 X W N 6 b u L Y s b 8 M N M S e e X A W L p O V h i z s 0 I / t O Y x i O 0 4 i v a Q d B n 4 w i + D C s w N d x X 8 w / B L d O E H c x Y q 8 L s Y 3 / 3 U d 6 p q N u s T 8 4 3 Q r a q g X Z T W 0 S 9 q c Z X K x W Y V 3 a 6 p p F / X U l M 4 5 d Q l q S G + c 1 B u k n f F a 9 K 3 4 f U G R r N f p 5 Z V W r s J z L S V h 7 c s n 0 I 5 Q I h 8 1 y M 8 y c l A b L v U t w 6 n y M V g R N H B N B F w Q x v O 2 m v Z O x Q + E I X 2 h / c B N o j j c w L G r Y U v H S V b V S r a h v n K 7 D M M F R q L I s T 4 Q Z / 0 3 h R X Z D u e n U 2 N s y p i V a S q v C v m v M z u M M F V T L G P m C / O z A E b p E Z i 3 p Z / c q Y T y R w 0 G / R 5 h 7 T W v / w B Q S w E C L Q A U A A I A C A A J Z G Z H E b d N + 6 o A A A D 6 A A A A E g A A A A A A A A A A A A A A A A A A A A A A Q 2 9 u Z m l n L 1 B h Y 2 t h Z 2 U u e G 1 s U E s B A i 0 A F A A C A A g A C W R m R w / K 6 a u k A A A A 6 Q A A A B M A A A A A A A A A A A A A A A A A 9 g A A A F t D b 2 5 0 Z W 5 0 X 1 R 5 c G V z X S 5 4 b W x Q S w E C L Q A U A A I A C A A J Z G Z H + 1 v t 2 j E C A A B S B g A A E w A A A A A A A A A A A A A A A A D n A Q A A R m 9 y b X V s Y X M v U 2 V j d G l v b j E u b V B L B Q Y A A A A A A w A D A M I A A A B l B A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T J A A A A A A A A D E k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x p Z F 9 B R V 9 U Y W J s Z X N f U 0 x J R F 9 G V E Z Z P C 9 J d G V t U G F 0 a D 4 8 L 0 l 0 Z W 1 M b 2 N h d G l v b j 4 8 U 3 R h Y m x l R W 5 0 c m l l c z 4 8 R W 5 0 c n k g V H l w Z T 0 i S X N Q c m l 2 Y X R l I i B W Y W x 1 Z T 0 i b D A i I C 8 + P E V u d H J 5 I F R 5 c G U 9 I k J 1 Z m Z l c k 5 l e H R S Z W Z y Z X N o I i B W Y W x 1 Z T 0 i b D E i I C 8 + P E V u d H J 5 I F R 5 c G U 9 I l J l c 3 V s d F R 5 c G U i I F Z h b H V l P S J z R X h j Z X B 0 a W 9 u I i A v P j x F b n R y e S B U e X B l P S J G a W x s R W 5 h Y m x l Z C I g V m F s d W U 9 I m w x I i A v P j x F b n R y e S B U e X B l P S J G a W x s V G 9 E Y X R h T W 9 k Z W x F b m F i b G V k I i B W Y W x 1 Z T 0 i b D A i I C 8 + P E V u d H J 5 I F R 5 c G U 9 I k Z p b G x U Y X J n Z X Q i I F Z h b H V l P S J z c 2 x p Z F 9 B R V 9 U Y W J s Z X N f U 0 x J R F 9 G V E Z Z I i A v P j x F b n R y e S B U e X B l P S J G a W x s U 3 R h d H V z I i B W Y W x 1 Z T 0 i c 0 N v b X B s Z X R l I i A v P j x F b n R y e S B U e X B l P S J G a W x s Q 2 9 1 b n Q i I F Z h b H V l P S J s M j A 1 I i A v P j x F b n R y e S B U e X B l P S J G a W x s R X J y b 3 J D b 3 V u d C I g V m F s d W U 9 I m w w I i A v P j x F b n R y e S B U e X B l P S J G a W x s Q 2 9 s d W 1 u V H l w Z X M i I F Z h b H V l P S J z Q m d Z R 0 J n W U R C Z 1 l H Q m d N R E F 3 W U R B d 0 1 H Q X d N R E J n T U R B d 1 l E Q m d Z R 0 J n W U d C Z 1 l H Q X d V P S I g L z 4 8 R W 5 0 c n k g V H l w Z T 0 i R m l s b E N v b H V t b k 5 h b W V z I i B W Y W x 1 Z T 0 i c 1 s m c X V v d D t E a W 1 l b n N p b 2 4 m c X V v d D s s J n F 1 b 3 Q 7 R G l t Z W 5 z a W 9 u X 1 Z h b H V l J n F 1 b 3 Q 7 L C Z x d W 9 0 O 0 x h Y m V s J n F 1 b 3 Q 7 L C Z x d W 9 0 O 1 R h Y m x l J n F 1 b 3 Q 7 L C Z x d W 9 0 O 1 J 1 b l 9 M Y W J l b H M m c X V v d D s s J n F 1 b 3 Q 7 W U V B U i Z x d W 9 0 O y w m c X V v d D t T R V g m c X V v d D s s J n F 1 b 3 Q 7 R U R V Q 0 F U S U 9 O J n F 1 b 3 Q 7 L C Z x d W 9 0 O 0 F H R V 9 H U k 9 V U C Z x d W 9 0 O y w m c X V v d D t N Q V J J V E F M X 1 N U Q V R V U y Z x d W 9 0 O y w m c X V v d D t F Q V J O S U 5 H U 1 9 N R U F O J n F 1 b 3 Q 7 L C Z x d W 9 0 O 0 V B U k 5 J T k d T X 0 1 F Q U 5 f Q l N X Q 0 5 U J n F 1 b 3 Q 7 L C Z x d W 9 0 O 0 V B U k 5 J T k d T X 0 1 F Q U 5 f U 0 U m c X V v d D s s J n F 1 b 3 Q 7 R U F S T k l O R 1 N f T U V B T l 9 R S S Z x d W 9 0 O y w m c X V v d D t F Q V J O S U 5 H U 1 8 y M D E x X 0 1 F Q U 4 m c X V v d D s s J n F 1 b 3 Q 7 R U F S T k l O R 1 N f M j A x M V 9 N R U F O X 0 J T V 0 N O V C Z x d W 9 0 O y w m c X V v d D t F Q V J O S U 5 H U 1 8 y M D E x X 0 1 F Q U 5 f U 0 U m c X V v d D s s J n F 1 b 3 Q 7 R U F S T k l O R 1 N f M j A x M V 9 N R U F O X 1 F J J n F 1 b 3 Q 7 L C Z x d W 9 0 O 0 V B U k 5 J T k d T X 0 N P V U 5 U J n F 1 b 3 Q 7 L C Z x d W 9 0 O 0 V B U k 5 J T k d T X 0 N P V U 5 U X 0 J T V 0 N O V C Z x d W 9 0 O y w m c X V v d D t F Q V J O S U 5 H U 1 9 D T 1 V O V F 9 T R S Z x d W 9 0 O y w m c X V v d D t F Q V J O S U 5 H U 1 9 D T 1 V O V F 9 R S S Z x d W 9 0 O y w m c X V v d D t F Q V J O S U 5 H U 1 8 y M D E x X 0 N P V U 5 U J n F 1 b 3 Q 7 L C Z x d W 9 0 O 0 V B U k 5 J T k d T X z I w M T F f Q 0 9 V T l R f Q l N X Q 0 5 U J n F 1 b 3 Q 7 L C Z x d W 9 0 O 0 V B U k 5 J T k d T X z I w M T F f Q 0 9 V T l R f U 0 U m c X V v d D s s J n F 1 b 3 Q 7 R U F S T k l O R 1 N f M j A x M V 9 D T 1 V O V F 9 R S S Z x d W 9 0 O y w m c X V v d D t Q b 3 B 1 b G F 0 a W 9 u J n F 1 b 3 Q 7 L C Z x d W 9 0 O 1 N l Y 3 R v c i Z x d W 9 0 O y w m c X V v d D t V b m l v b i Z x d W 9 0 O y w m c X V v d D t E a X N h Y m l s a X R 5 J n F 1 b 3 Q 7 L C Z x d W 9 0 O 0 l t b W l n c m F u d C Z x d W 9 0 O y w m c X V v d D t S Z W N l b n R f S W 1 t a W c m c X V v d D s s J n F 1 b 3 Q 7 V m l z X 0 1 p b m 9 y a X R 5 J n F 1 b 3 Q 7 L C Z x d W 9 0 O 0 F i b 3 J p Z 2 l u Y W w m c X V v d D s s J n F 1 b 3 Q 7 S U 5 E V V N U U l l f M k Q m c X V v d D s s J n F 1 b 3 Q 7 T 0 N D V V B B V E l P T l 8 y R C Z x d W 9 0 O y w m c X V v d D t J b m N v b W V f T W V h c 3 V y Z S Z x d W 9 0 O y w m c X V v d D t D V i Z x d W 9 0 O 1 0 i I C 8 + P E V u d H J 5 I F R 5 c G U 9 I k Z p b G x F c n J v c k N v Z G U i I F Z h b H V l P S J z V W 5 r b m 9 3 b i I g L z 4 8 R W 5 0 c n k g V H l w Z T 0 i R m l s b E x h c 3 R V c G R h d G V k I i B W Y W x 1 Z T 0 i Z D I w M T U t M T E t M D R U M T Q 6 M j c 6 M z g u O D g 2 N T M y N l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N o Z W V 0 M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T m F t Z V V w Z G F 0 Z W R B Z n R l c k Z p b G w i I F Z h b H V l P S J s M C I g L z 4 8 R W 5 0 c n k g V H l w Z T 0 i U m V s Y X R p b 2 5 z a G l w S W 5 m b 0 N v b n R h a W 5 l c i I g V m F s d W U 9 I n N 7 J n F 1 b 3 Q 7 Y 2 9 s d W 1 u Q 2 9 1 b n Q m c X V v d D s 6 M z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N s a W R f Q U V f V G F i b G V z X 1 N M S U R f R l R G W S 9 D a G F u Z 2 V k I F R 5 c G U u e 0 R p b W V u c 2 l v b i w w f S Z x d W 9 0 O y w m c X V v d D t T Z W N 0 a W 9 u M S 9 z b G l k X 0 F F X 1 R h Y m x l c 1 9 T T E l E X 0 Z U R l k v Q 2 h h b m d l Z C B U e X B l L n t E a W 1 l b n N p b 2 5 f V m F s d W U s M X 0 m c X V v d D s s J n F 1 b 3 Q 7 U 2 V j d G l v b j E v c 2 x p Z F 9 B R V 9 U Y W J s Z X N f U 0 x J R F 9 G V E Z Z L 0 N o Y W 5 n Z W Q g V H l w Z S 5 7 T G F i Z W w s M n 0 m c X V v d D s s J n F 1 b 3 Q 7 U 2 V j d G l v b j E v c 2 x p Z F 9 B R V 9 U Y W J s Z X N f U 0 x J R F 9 G V E Z Z L 0 N o Y W 5 n Z W Q g V H l w Z S 5 7 V G F i b G U s M 3 0 m c X V v d D s s J n F 1 b 3 Q 7 U 2 V j d G l v b j E v c 2 x p Z F 9 B R V 9 U Y W J s Z X N f U 0 x J R F 9 G V E Z Z L 0 N o Y W 5 n Z W Q g V H l w Z S 5 7 U n V u X 0 x h Y m V s c y w 0 f S Z x d W 9 0 O y w m c X V v d D t T Z W N 0 a W 9 u M S 9 z b G l k X 0 F F X 1 R h Y m x l c 1 9 T T E l E X 0 Z U R l k v Q 2 h h b m d l Z C B U e X B l L n t Z R U F S L D V 9 J n F 1 b 3 Q 7 L C Z x d W 9 0 O 1 N l Y 3 R p b 2 4 x L 3 N s a W R f Q U V f V G F i b G V z X 1 N M S U R f R l R G W S 9 D a G F u Z 2 V k I F R 5 c G U u e 1 N F W C w 2 f S Z x d W 9 0 O y w m c X V v d D t T Z W N 0 a W 9 u M S 9 z b G l k X 0 F F X 1 R h Y m x l c 1 9 T T E l E X 0 Z U R l k v Q 2 h h b m d l Z C B U e X B l L n t F R F V D Q V R J T 0 4 s N 3 0 m c X V v d D s s J n F 1 b 3 Q 7 U 2 V j d G l v b j E v c 2 x p Z F 9 B R V 9 U Y W J s Z X N f U 0 x J R F 9 G V E Z Z L 0 N o Y W 5 n Z W Q g V H l w Z S 5 7 Q U d F X 0 d S T 1 V Q L D h 9 J n F 1 b 3 Q 7 L C Z x d W 9 0 O 1 N l Y 3 R p b 2 4 x L 3 N s a W R f Q U V f V G F i b G V z X 1 N M S U R f R l R G W S 9 D a G F u Z 2 V k I F R 5 c G U u e 0 1 B U k l U Q U x f U 1 R B V F V T L D l 9 J n F 1 b 3 Q 7 L C Z x d W 9 0 O 1 N l Y 3 R p b 2 4 x L 3 N s a W R f Q U V f V G F i b G V z X 1 N M S U R f R l R G W S 9 D a G F u Z 2 V k I F R 5 c G U u e 0 V B U k 5 J T k d T X 0 1 F Q U 4 s M T B 9 J n F 1 b 3 Q 7 L C Z x d W 9 0 O 1 N l Y 3 R p b 2 4 x L 3 N s a W R f Q U V f V G F i b G V z X 1 N M S U R f R l R G W S 9 D a G F u Z 2 V k I F R 5 c G U u e 0 V B U k 5 J T k d T X 0 1 F Q U 5 f Q l N X Q 0 5 U L D E x f S Z x d W 9 0 O y w m c X V v d D t T Z W N 0 a W 9 u M S 9 z b G l k X 0 F F X 1 R h Y m x l c 1 9 T T E l E X 0 Z U R l k v Q 2 h h b m d l Z C B U e X B l L n t F Q V J O S U 5 H U 1 9 N R U F O X 1 N F L D E y f S Z x d W 9 0 O y w m c X V v d D t T Z W N 0 a W 9 u M S 9 z b G l k X 0 F F X 1 R h Y m x l c 1 9 T T E l E X 0 Z U R l k v Q 2 h h b m d l Z C B U e X B l L n t F Q V J O S U 5 H U 1 9 N R U F O X 1 F J L D E z f S Z x d W 9 0 O y w m c X V v d D t T Z W N 0 a W 9 u M S 9 z b G l k X 0 F F X 1 R h Y m x l c 1 9 T T E l E X 0 Z U R l k v Q 2 h h b m d l Z C B U e X B l L n t F Q V J O S U 5 H U 1 8 y M D E x X 0 1 F Q U 4 s M T R 9 J n F 1 b 3 Q 7 L C Z x d W 9 0 O 1 N l Y 3 R p b 2 4 x L 3 N s a W R f Q U V f V G F i b G V z X 1 N M S U R f R l R G W S 9 D a G F u Z 2 V k I F R 5 c G U u e 0 V B U k 5 J T k d T X z I w M T F f T U V B T l 9 C U 1 d D T l Q s M T V 9 J n F 1 b 3 Q 7 L C Z x d W 9 0 O 1 N l Y 3 R p b 2 4 x L 3 N s a W R f Q U V f V G F i b G V z X 1 N M S U R f R l R G W S 9 D a G F u Z 2 V k I F R 5 c G U u e 0 V B U k 5 J T k d T X z I w M T F f T U V B T l 9 T R S w x N n 0 m c X V v d D s s J n F 1 b 3 Q 7 U 2 V j d G l v b j E v c 2 x p Z F 9 B R V 9 U Y W J s Z X N f U 0 x J R F 9 G V E Z Z L 0 N o Y W 5 n Z W Q g V H l w Z S 5 7 R U F S T k l O R 1 N f M j A x M V 9 N R U F O X 1 F J L D E 3 f S Z x d W 9 0 O y w m c X V v d D t T Z W N 0 a W 9 u M S 9 z b G l k X 0 F F X 1 R h Y m x l c 1 9 T T E l E X 0 Z U R l k v Q 2 h h b m d l Z C B U e X B l L n t F Q V J O S U 5 H U 1 9 D T 1 V O V C w x O H 0 m c X V v d D s s J n F 1 b 3 Q 7 U 2 V j d G l v b j E v c 2 x p Z F 9 B R V 9 U Y W J s Z X N f U 0 x J R F 9 G V E Z Z L 0 N o Y W 5 n Z W Q g V H l w Z S 5 7 R U F S T k l O R 1 N f Q 0 9 V T l R f Q l N X Q 0 5 U L D E 5 f S Z x d W 9 0 O y w m c X V v d D t T Z W N 0 a W 9 u M S 9 z b G l k X 0 F F X 1 R h Y m x l c 1 9 T T E l E X 0 Z U R l k v Q 2 h h b m d l Z C B U e X B l L n t F Q V J O S U 5 H U 1 9 D T 1 V O V F 9 T R S w y M H 0 m c X V v d D s s J n F 1 b 3 Q 7 U 2 V j d G l v b j E v c 2 x p Z F 9 B R V 9 U Y W J s Z X N f U 0 x J R F 9 G V E Z Z L 0 N o Y W 5 n Z W Q g V H l w Z S 5 7 R U F S T k l O R 1 N f Q 0 9 V T l R f U U k s M j F 9 J n F 1 b 3 Q 7 L C Z x d W 9 0 O 1 N l Y 3 R p b 2 4 x L 3 N s a W R f Q U V f V G F i b G V z X 1 N M S U R f R l R G W S 9 D a G F u Z 2 V k I F R 5 c G U u e 0 V B U k 5 J T k d T X z I w M T F f Q 0 9 V T l Q s M j J 9 J n F 1 b 3 Q 7 L C Z x d W 9 0 O 1 N l Y 3 R p b 2 4 x L 3 N s a W R f Q U V f V G F i b G V z X 1 N M S U R f R l R G W S 9 D a G F u Z 2 V k I F R 5 c G U u e 0 V B U k 5 J T k d T X z I w M T F f Q 0 9 V T l R f Q l N X Q 0 5 U L D I z f S Z x d W 9 0 O y w m c X V v d D t T Z W N 0 a W 9 u M S 9 z b G l k X 0 F F X 1 R h Y m x l c 1 9 T T E l E X 0 Z U R l k v Q 2 h h b m d l Z C B U e X B l L n t F Q V J O S U 5 H U 1 8 y M D E x X 0 N P V U 5 U X 1 N F L D I 0 f S Z x d W 9 0 O y w m c X V v d D t T Z W N 0 a W 9 u M S 9 z b G l k X 0 F F X 1 R h Y m x l c 1 9 T T E l E X 0 Z U R l k v Q 2 h h b m d l Z C B U e X B l L n t F Q V J O S U 5 H U 1 8 y M D E x X 0 N P V U 5 U X 1 F J L D I 1 f S Z x d W 9 0 O y w m c X V v d D t T Z W N 0 a W 9 u M S 9 z b G l k X 0 F F X 1 R h Y m x l c 1 9 T T E l E X 0 Z U R l k v Q 2 h h b m d l Z C B U e X B l L n t Q b 3 B 1 b G F 0 a W 9 u L D I 2 f S Z x d W 9 0 O y w m c X V v d D t T Z W N 0 a W 9 u M S 9 z b G l k X 0 F F X 1 R h Y m x l c 1 9 T T E l E X 0 Z U R l k v Q 2 h h b m d l Z C B U e X B l L n t T Z W N 0 b 3 I s M j d 9 J n F 1 b 3 Q 7 L C Z x d W 9 0 O 1 N l Y 3 R p b 2 4 x L 3 N s a W R f Q U V f V G F i b G V z X 1 N M S U R f R l R G W S 9 D a G F u Z 2 V k I F R 5 c G U u e 1 V u a W 9 u L D I 4 f S Z x d W 9 0 O y w m c X V v d D t T Z W N 0 a W 9 u M S 9 z b G l k X 0 F F X 1 R h Y m x l c 1 9 T T E l E X 0 Z U R l k v Q 2 h h b m d l Z C B U e X B l L n t E a X N h Y m l s a X R 5 L D I 5 f S Z x d W 9 0 O y w m c X V v d D t T Z W N 0 a W 9 u M S 9 z b G l k X 0 F F X 1 R h Y m x l c 1 9 T T E l E X 0 Z U R l k v Q 2 h h b m d l Z C B U e X B l L n t J b W 1 p Z 3 J h b n Q s M z B 9 J n F 1 b 3 Q 7 L C Z x d W 9 0 O 1 N l Y 3 R p b 2 4 x L 3 N s a W R f Q U V f V G F i b G V z X 1 N M S U R f R l R G W S 9 D a G F u Z 2 V k I F R 5 c G U u e 1 J l Y 2 V u d F 9 J b W 1 p Z y w z M X 0 m c X V v d D s s J n F 1 b 3 Q 7 U 2 V j d G l v b j E v c 2 x p Z F 9 B R V 9 U Y W J s Z X N f U 0 x J R F 9 G V E Z Z L 0 N o Y W 5 n Z W Q g V H l w Z S 5 7 V m l z X 0 1 p b m 9 y a X R 5 L D M y f S Z x d W 9 0 O y w m c X V v d D t T Z W N 0 a W 9 u M S 9 z b G l k X 0 F F X 1 R h Y m x l c 1 9 T T E l E X 0 Z U R l k v Q 2 h h b m d l Z C B U e X B l L n t B Y m 9 y a W d p b m F s L D M z f S Z x d W 9 0 O y w m c X V v d D t T Z W N 0 a W 9 u M S 9 z b G l k X 0 F F X 1 R h Y m x l c 1 9 T T E l E X 0 Z U R l k v Q 2 h h b m d l Z C B U e X B l L n t J T k R V U 1 R S W V 8 y R C w z N H 0 m c X V v d D s s J n F 1 b 3 Q 7 U 2 V j d G l v b j E v c 2 x p Z F 9 B R V 9 U Y W J s Z X N f U 0 x J R F 9 G V E Z Z L 0 N o Y W 5 n Z W Q g V H l w Z S 5 7 T 0 N D V V B B V E l P T l 8 y R C w z N X 0 m c X V v d D s s J n F 1 b 3 Q 7 U 2 V j d G l v b j E v c 2 x p Z F 9 B R V 9 U Y W J s Z X N f U 0 x J R F 9 G V E Z Z L 0 N o Y W 5 n Z W Q g V H l w Z S 5 7 S W 5 j b 2 1 l X 0 1 l Y X N 1 c m U s M z Z 9 J n F 1 b 3 Q 7 L C Z x d W 9 0 O 1 N l Y 3 R p b 2 4 x L 3 N s a W R f Q U V f V G F i b G V z X 1 N M S U R f R l R G W S 9 D a G F u Z 2 V k I F R 5 c G U u e 0 N W L D M 3 f S Z x d W 9 0 O 1 0 s J n F 1 b 3 Q 7 Q 2 9 s d W 1 u Q 2 9 1 b n Q m c X V v d D s 6 M z g s J n F 1 b 3 Q 7 S 2 V 5 Q 2 9 s d W 1 u T m F t Z X M m c X V v d D s 6 W 1 0 s J n F 1 b 3 Q 7 Q 2 9 s d W 1 u S W R l b n R p d G l l c y Z x d W 9 0 O z p b J n F 1 b 3 Q 7 U 2 V j d G l v b j E v c 2 x p Z F 9 B R V 9 U Y W J s Z X N f U 0 x J R F 9 G V E Z Z L 0 N o Y W 5 n Z W Q g V H l w Z S 5 7 R G l t Z W 5 z a W 9 u L D B 9 J n F 1 b 3 Q 7 L C Z x d W 9 0 O 1 N l Y 3 R p b 2 4 x L 3 N s a W R f Q U V f V G F i b G V z X 1 N M S U R f R l R G W S 9 D a G F u Z 2 V k I F R 5 c G U u e 0 R p b W V u c 2 l v b l 9 W Y W x 1 Z S w x f S Z x d W 9 0 O y w m c X V v d D t T Z W N 0 a W 9 u M S 9 z b G l k X 0 F F X 1 R h Y m x l c 1 9 T T E l E X 0 Z U R l k v Q 2 h h b m d l Z C B U e X B l L n t M Y W J l b C w y f S Z x d W 9 0 O y w m c X V v d D t T Z W N 0 a W 9 u M S 9 z b G l k X 0 F F X 1 R h Y m x l c 1 9 T T E l E X 0 Z U R l k v Q 2 h h b m d l Z C B U e X B l L n t U Y W J s Z S w z f S Z x d W 9 0 O y w m c X V v d D t T Z W N 0 a W 9 u M S 9 z b G l k X 0 F F X 1 R h Y m x l c 1 9 T T E l E X 0 Z U R l k v Q 2 h h b m d l Z C B U e X B l L n t S d W 5 f T G F i Z W x z L D R 9 J n F 1 b 3 Q 7 L C Z x d W 9 0 O 1 N l Y 3 R p b 2 4 x L 3 N s a W R f Q U V f V G F i b G V z X 1 N M S U R f R l R G W S 9 D a G F u Z 2 V k I F R 5 c G U u e 1 l F Q V I s N X 0 m c X V v d D s s J n F 1 b 3 Q 7 U 2 V j d G l v b j E v c 2 x p Z F 9 B R V 9 U Y W J s Z X N f U 0 x J R F 9 G V E Z Z L 0 N o Y W 5 n Z W Q g V H l w Z S 5 7 U 0 V Y L D Z 9 J n F 1 b 3 Q 7 L C Z x d W 9 0 O 1 N l Y 3 R p b 2 4 x L 3 N s a W R f Q U V f V G F i b G V z X 1 N M S U R f R l R G W S 9 D a G F u Z 2 V k I F R 5 c G U u e 0 V E V U N B V E l P T i w 3 f S Z x d W 9 0 O y w m c X V v d D t T Z W N 0 a W 9 u M S 9 z b G l k X 0 F F X 1 R h Y m x l c 1 9 T T E l E X 0 Z U R l k v Q 2 h h b m d l Z C B U e X B l L n t B R 0 V f R 1 J P V V A s O H 0 m c X V v d D s s J n F 1 b 3 Q 7 U 2 V j d G l v b j E v c 2 x p Z F 9 B R V 9 U Y W J s Z X N f U 0 x J R F 9 G V E Z Z L 0 N o Y W 5 n Z W Q g V H l w Z S 5 7 T U F S S V R B T F 9 T V E F U V V M s O X 0 m c X V v d D s s J n F 1 b 3 Q 7 U 2 V j d G l v b j E v c 2 x p Z F 9 B R V 9 U Y W J s Z X N f U 0 x J R F 9 G V E Z Z L 0 N o Y W 5 n Z W Q g V H l w Z S 5 7 R U F S T k l O R 1 N f T U V B T i w x M H 0 m c X V v d D s s J n F 1 b 3 Q 7 U 2 V j d G l v b j E v c 2 x p Z F 9 B R V 9 U Y W J s Z X N f U 0 x J R F 9 G V E Z Z L 0 N o Y W 5 n Z W Q g V H l w Z S 5 7 R U F S T k l O R 1 N f T U V B T l 9 C U 1 d D T l Q s M T F 9 J n F 1 b 3 Q 7 L C Z x d W 9 0 O 1 N l Y 3 R p b 2 4 x L 3 N s a W R f Q U V f V G F i b G V z X 1 N M S U R f R l R G W S 9 D a G F u Z 2 V k I F R 5 c G U u e 0 V B U k 5 J T k d T X 0 1 F Q U 5 f U 0 U s M T J 9 J n F 1 b 3 Q 7 L C Z x d W 9 0 O 1 N l Y 3 R p b 2 4 x L 3 N s a W R f Q U V f V G F i b G V z X 1 N M S U R f R l R G W S 9 D a G F u Z 2 V k I F R 5 c G U u e 0 V B U k 5 J T k d T X 0 1 F Q U 5 f U U k s M T N 9 J n F 1 b 3 Q 7 L C Z x d W 9 0 O 1 N l Y 3 R p b 2 4 x L 3 N s a W R f Q U V f V G F i b G V z X 1 N M S U R f R l R G W S 9 D a G F u Z 2 V k I F R 5 c G U u e 0 V B U k 5 J T k d T X z I w M T F f T U V B T i w x N H 0 m c X V v d D s s J n F 1 b 3 Q 7 U 2 V j d G l v b j E v c 2 x p Z F 9 B R V 9 U Y W J s Z X N f U 0 x J R F 9 G V E Z Z L 0 N o Y W 5 n Z W Q g V H l w Z S 5 7 R U F S T k l O R 1 N f M j A x M V 9 N R U F O X 0 J T V 0 N O V C w x N X 0 m c X V v d D s s J n F 1 b 3 Q 7 U 2 V j d G l v b j E v c 2 x p Z F 9 B R V 9 U Y W J s Z X N f U 0 x J R F 9 G V E Z Z L 0 N o Y W 5 n Z W Q g V H l w Z S 5 7 R U F S T k l O R 1 N f M j A x M V 9 N R U F O X 1 N F L D E 2 f S Z x d W 9 0 O y w m c X V v d D t T Z W N 0 a W 9 u M S 9 z b G l k X 0 F F X 1 R h Y m x l c 1 9 T T E l E X 0 Z U R l k v Q 2 h h b m d l Z C B U e X B l L n t F Q V J O S U 5 H U 1 8 y M D E x X 0 1 F Q U 5 f U U k s M T d 9 J n F 1 b 3 Q 7 L C Z x d W 9 0 O 1 N l Y 3 R p b 2 4 x L 3 N s a W R f Q U V f V G F i b G V z X 1 N M S U R f R l R G W S 9 D a G F u Z 2 V k I F R 5 c G U u e 0 V B U k 5 J T k d T X 0 N P V U 5 U L D E 4 f S Z x d W 9 0 O y w m c X V v d D t T Z W N 0 a W 9 u M S 9 z b G l k X 0 F F X 1 R h Y m x l c 1 9 T T E l E X 0 Z U R l k v Q 2 h h b m d l Z C B U e X B l L n t F Q V J O S U 5 H U 1 9 D T 1 V O V F 9 C U 1 d D T l Q s M T l 9 J n F 1 b 3 Q 7 L C Z x d W 9 0 O 1 N l Y 3 R p b 2 4 x L 3 N s a W R f Q U V f V G F i b G V z X 1 N M S U R f R l R G W S 9 D a G F u Z 2 V k I F R 5 c G U u e 0 V B U k 5 J T k d T X 0 N P V U 5 U X 1 N F L D I w f S Z x d W 9 0 O y w m c X V v d D t T Z W N 0 a W 9 u M S 9 z b G l k X 0 F F X 1 R h Y m x l c 1 9 T T E l E X 0 Z U R l k v Q 2 h h b m d l Z C B U e X B l L n t F Q V J O S U 5 H U 1 9 D T 1 V O V F 9 R S S w y M X 0 m c X V v d D s s J n F 1 b 3 Q 7 U 2 V j d G l v b j E v c 2 x p Z F 9 B R V 9 U Y W J s Z X N f U 0 x J R F 9 G V E Z Z L 0 N o Y W 5 n Z W Q g V H l w Z S 5 7 R U F S T k l O R 1 N f M j A x M V 9 D T 1 V O V C w y M n 0 m c X V v d D s s J n F 1 b 3 Q 7 U 2 V j d G l v b j E v c 2 x p Z F 9 B R V 9 U Y W J s Z X N f U 0 x J R F 9 G V E Z Z L 0 N o Y W 5 n Z W Q g V H l w Z S 5 7 R U F S T k l O R 1 N f M j A x M V 9 D T 1 V O V F 9 C U 1 d D T l Q s M j N 9 J n F 1 b 3 Q 7 L C Z x d W 9 0 O 1 N l Y 3 R p b 2 4 x L 3 N s a W R f Q U V f V G F i b G V z X 1 N M S U R f R l R G W S 9 D a G F u Z 2 V k I F R 5 c G U u e 0 V B U k 5 J T k d T X z I w M T F f Q 0 9 V T l R f U 0 U s M j R 9 J n F 1 b 3 Q 7 L C Z x d W 9 0 O 1 N l Y 3 R p b 2 4 x L 3 N s a W R f Q U V f V G F i b G V z X 1 N M S U R f R l R G W S 9 D a G F u Z 2 V k I F R 5 c G U u e 0 V B U k 5 J T k d T X z I w M T F f Q 0 9 V T l R f U U k s M j V 9 J n F 1 b 3 Q 7 L C Z x d W 9 0 O 1 N l Y 3 R p b 2 4 x L 3 N s a W R f Q U V f V G F i b G V z X 1 N M S U R f R l R G W S 9 D a G F u Z 2 V k I F R 5 c G U u e 1 B v c H V s Y X R p b 2 4 s M j Z 9 J n F 1 b 3 Q 7 L C Z x d W 9 0 O 1 N l Y 3 R p b 2 4 x L 3 N s a W R f Q U V f V G F i b G V z X 1 N M S U R f R l R G W S 9 D a G F u Z 2 V k I F R 5 c G U u e 1 N l Y 3 R v c i w y N 3 0 m c X V v d D s s J n F 1 b 3 Q 7 U 2 V j d G l v b j E v c 2 x p Z F 9 B R V 9 U Y W J s Z X N f U 0 x J R F 9 G V E Z Z L 0 N o Y W 5 n Z W Q g V H l w Z S 5 7 V W 5 p b 2 4 s M j h 9 J n F 1 b 3 Q 7 L C Z x d W 9 0 O 1 N l Y 3 R p b 2 4 x L 3 N s a W R f Q U V f V G F i b G V z X 1 N M S U R f R l R G W S 9 D a G F u Z 2 V k I F R 5 c G U u e 0 R p c 2 F i a W x p d H k s M j l 9 J n F 1 b 3 Q 7 L C Z x d W 9 0 O 1 N l Y 3 R p b 2 4 x L 3 N s a W R f Q U V f V G F i b G V z X 1 N M S U R f R l R G W S 9 D a G F u Z 2 V k I F R 5 c G U u e 0 l t b W l n c m F u d C w z M H 0 m c X V v d D s s J n F 1 b 3 Q 7 U 2 V j d G l v b j E v c 2 x p Z F 9 B R V 9 U Y W J s Z X N f U 0 x J R F 9 G V E Z Z L 0 N o Y W 5 n Z W Q g V H l w Z S 5 7 U m V j Z W 5 0 X 0 l t b W l n L D M x f S Z x d W 9 0 O y w m c X V v d D t T Z W N 0 a W 9 u M S 9 z b G l k X 0 F F X 1 R h Y m x l c 1 9 T T E l E X 0 Z U R l k v Q 2 h h b m d l Z C B U e X B l L n t W a X N f T W l u b 3 J p d H k s M z J 9 J n F 1 b 3 Q 7 L C Z x d W 9 0 O 1 N l Y 3 R p b 2 4 x L 3 N s a W R f Q U V f V G F i b G V z X 1 N M S U R f R l R G W S 9 D a G F u Z 2 V k I F R 5 c G U u e 0 F i b 3 J p Z 2 l u Y W w s M z N 9 J n F 1 b 3 Q 7 L C Z x d W 9 0 O 1 N l Y 3 R p b 2 4 x L 3 N s a W R f Q U V f V G F i b G V z X 1 N M S U R f R l R G W S 9 D a G F u Z 2 V k I F R 5 c G U u e 0 l O R F V T V F J Z X z J E L D M 0 f S Z x d W 9 0 O y w m c X V v d D t T Z W N 0 a W 9 u M S 9 z b G l k X 0 F F X 1 R h Y m x l c 1 9 T T E l E X 0 Z U R l k v Q 2 h h b m d l Z C B U e X B l L n t P Q 0 N V U E F U S U 9 O X z J E L D M 1 f S Z x d W 9 0 O y w m c X V v d D t T Z W N 0 a W 9 u M S 9 z b G l k X 0 F F X 1 R h Y m x l c 1 9 T T E l E X 0 Z U R l k v Q 2 h h b m d l Z C B U e X B l L n t J b m N v b W V f T W V h c 3 V y Z S w z N n 0 m c X V v d D s s J n F 1 b 3 Q 7 U 2 V j d G l v b j E v c 2 x p Z F 9 B R V 9 U Y W J s Z X N f U 0 x J R F 9 G V E Z Z L 0 N o Y W 5 n Z W Q g V H l w Z S 5 7 Q 1 Y s M z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z b G l k X 0 F F X 1 R h Y m x l c 1 9 T T E l E X 0 Z U R l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x p Z F 9 B R V 9 U Y W J s Z X N f U 0 x J R F 9 G V E Z Z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s a W R f Q U V f V G F i b G V z X 1 N M S U R f R l R G W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s a W R f Q U V f V G F i b G V z X 1 N M S U R f R l R G W S 9 G a W x 0 Z X J l Z C U y M F J v d 3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X f U c w 0 5 Z g 0 q U f / 9 M b o C s m A A A A A A C A A A A A A A Q Z g A A A A E A A C A A A A A A C f R G B 8 T M H z y u X A V / 2 3 B w e L 0 M p a O i b P F i W p + 7 c p A P Z g A A A A A O g A A A A A I A A C A A A A A R a x f s W X z 4 G r R n w p b E l 5 Y Y o s U v F 9 8 i e l g t w A g k o t I q v V A A A A C w x c S Q d 4 N K u i G W H 3 / U W C t v u / S b s 9 A r K B E m K M H t k 3 0 r M t e B N B 0 R o N Q t r y v W / 1 S Q g N a y 6 C W y V M U k B 3 S q B q F 4 g T W s b b A Z s H + N / J n Q w l Z c b S I n 1 E A A A A C 4 L b g v K I b I S t p 8 k 0 0 4 Y d T i 7 c j l u R i F + N 1 Y Q n q z v D 3 s 7 i p s W h w w V + m C T z z X q M w q E m F 7 A R k N k k y / j m M 5 6 n 1 9 K 5 9 2 < / D a t a M a s h u p > 
</file>

<file path=customXml/itemProps1.xml><?xml version="1.0" encoding="utf-8"?>
<ds:datastoreItem xmlns:ds="http://schemas.openxmlformats.org/officeDocument/2006/customXml" ds:itemID="{581241E3-4C69-463C-9C50-1EA95C4257E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Summary Tab</vt:lpstr>
      <vt:lpstr>Aboriginal</vt:lpstr>
      <vt:lpstr>Age Group</vt:lpstr>
      <vt:lpstr>Disability</vt:lpstr>
      <vt:lpstr>Education</vt:lpstr>
      <vt:lpstr>Sector</vt:lpstr>
      <vt:lpstr>Union</vt:lpstr>
      <vt:lpstr>Marital Status</vt:lpstr>
      <vt:lpstr>Immigrant</vt:lpstr>
      <vt:lpstr>Recent Immigrant</vt:lpstr>
      <vt:lpstr>Visible Minority</vt:lpstr>
      <vt:lpstr>Industry</vt:lpstr>
      <vt:lpstr>Occupation</vt:lpstr>
      <vt:lpstr>Labels</vt:lpstr>
      <vt:lpstr>Source Tab</vt:lpstr>
      <vt:lpstr>SLID Earnings FTFY</vt:lpstr>
      <vt:lpstr>Labels!Extract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Slid_Tables_All_Earnings - V3 - 2011.xlsx (Slid_Tables_All_Earnings - V3 - 2011).xlsx</dc:title>
  <dc:creator>Richard</dc:creator>
  <cp:lastModifiedBy>Cavalluzzo</cp:lastModifiedBy>
  <cp:lastPrinted>2015-12-08T15:13:50Z</cp:lastPrinted>
  <dcterms:created xsi:type="dcterms:W3CDTF">2015-08-17T12:53:56Z</dcterms:created>
  <dcterms:modified xsi:type="dcterms:W3CDTF">2015-12-08T15:13:58Z</dcterms:modified>
</cp:coreProperties>
</file>